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performance\"/>
    </mc:Choice>
  </mc:AlternateContent>
  <xr:revisionPtr revIDLastSave="0" documentId="13_ncr:1_{26F521DE-FDDD-47EC-829B-DB910577814C}" xr6:coauthVersionLast="47" xr6:coauthVersionMax="47" xr10:uidLastSave="{00000000-0000-0000-0000-000000000000}"/>
  <bookViews>
    <workbookView xWindow="-120" yWindow="-120" windowWidth="29040" windowHeight="15720" activeTab="1" xr2:uid="{856A03CA-4D9B-4281-885B-371696D451D3}"/>
  </bookViews>
  <sheets>
    <sheet name="retribuzione_risultato_P.O.2025" sheetId="2" r:id="rId1"/>
    <sheet name="performance_dipendenti_2025" sheetId="1" r:id="rId2"/>
    <sheet name="liquidato_CCDI_2025" sheetId="3" r:id="rId3"/>
  </sheets>
  <externalReferences>
    <externalReference r:id="rId4"/>
    <externalReference r:id="rId5"/>
  </externalReferences>
  <definedNames>
    <definedName name="_xlnm.Print_Area" localSheetId="1">performance_dipendenti_2025!$A$1:$H$47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B15" i="2"/>
  <c r="B25" i="3"/>
  <c r="C9" i="3"/>
  <c r="F46" i="1"/>
  <c r="E46" i="1"/>
  <c r="D46" i="1"/>
  <c r="F45" i="1"/>
  <c r="E45" i="1"/>
  <c r="D45" i="1"/>
  <c r="F44" i="1"/>
  <c r="E44" i="1"/>
  <c r="D44" i="1"/>
  <c r="F43" i="1"/>
  <c r="E43" i="1"/>
  <c r="D43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1" i="1"/>
  <c r="E31" i="1"/>
  <c r="D31" i="1"/>
  <c r="F30" i="1"/>
  <c r="E30" i="1"/>
  <c r="D30" i="1"/>
  <c r="F29" i="1"/>
  <c r="E29" i="1"/>
  <c r="D29" i="1"/>
  <c r="F26" i="1"/>
  <c r="E26" i="1"/>
  <c r="D26" i="1"/>
  <c r="F25" i="1"/>
  <c r="E25" i="1"/>
  <c r="D25" i="1"/>
  <c r="F24" i="1"/>
  <c r="E24" i="1"/>
  <c r="D24" i="1"/>
  <c r="F23" i="1"/>
  <c r="E23" i="1"/>
  <c r="D23" i="1"/>
  <c r="F20" i="1"/>
  <c r="E20" i="1"/>
  <c r="D20" i="1"/>
  <c r="F19" i="1"/>
  <c r="E19" i="1"/>
  <c r="D19" i="1"/>
  <c r="F18" i="1"/>
  <c r="E18" i="1"/>
  <c r="D18" i="1"/>
  <c r="F15" i="1"/>
  <c r="E15" i="1"/>
  <c r="D15" i="1"/>
  <c r="F12" i="1"/>
  <c r="E12" i="1"/>
  <c r="D12" i="1"/>
  <c r="F11" i="1"/>
  <c r="E11" i="1"/>
  <c r="D11" i="1"/>
  <c r="F10" i="1"/>
  <c r="E10" i="1"/>
  <c r="D10" i="1"/>
  <c r="F9" i="1"/>
  <c r="E9" i="1"/>
  <c r="D9" i="1"/>
  <c r="D27" i="2" l="1"/>
  <c r="C27" i="2"/>
  <c r="B27" i="2"/>
  <c r="E26" i="2"/>
  <c r="E25" i="2"/>
  <c r="E24" i="2"/>
  <c r="E23" i="2"/>
  <c r="E22" i="2"/>
  <c r="E27" i="2" s="1"/>
  <c r="C25" i="3"/>
  <c r="F48" i="1"/>
  <c r="E48" i="1"/>
  <c r="D48" i="1"/>
  <c r="G46" i="1"/>
  <c r="G43" i="1"/>
  <c r="G39" i="1"/>
  <c r="G36" i="1"/>
  <c r="G34" i="1"/>
  <c r="G29" i="1"/>
  <c r="G11" i="1"/>
  <c r="G26" i="1"/>
  <c r="G25" i="1"/>
  <c r="G24" i="1"/>
  <c r="G23" i="1"/>
  <c r="G20" i="1"/>
  <c r="G19" i="1"/>
  <c r="G18" i="1"/>
  <c r="G15" i="1"/>
  <c r="G12" i="1"/>
  <c r="G10" i="1"/>
  <c r="G9" i="1"/>
  <c r="G45" i="1"/>
  <c r="G44" i="1"/>
  <c r="G40" i="1"/>
  <c r="G38" i="1"/>
  <c r="G37" i="1"/>
  <c r="G35" i="1"/>
  <c r="G31" i="1"/>
  <c r="G30" i="1"/>
  <c r="G48" i="1" l="1"/>
</calcChain>
</file>

<file path=xl/sharedStrings.xml><?xml version="1.0" encoding="utf-8"?>
<sst xmlns="http://schemas.openxmlformats.org/spreadsheetml/2006/main" count="96" uniqueCount="73">
  <si>
    <t>COMUNE DI TERNO D'ISOLA</t>
  </si>
  <si>
    <t>UFFICI</t>
  </si>
  <si>
    <t>%</t>
  </si>
  <si>
    <t>decurtazione</t>
  </si>
  <si>
    <t xml:space="preserve">performance </t>
  </si>
  <si>
    <t>TOTALE</t>
  </si>
  <si>
    <t>ragg.obiettivi settore</t>
  </si>
  <si>
    <t>assenze</t>
  </si>
  <si>
    <t>organizzativa</t>
  </si>
  <si>
    <t>individuale</t>
  </si>
  <si>
    <t>SEGRETERIA</t>
  </si>
  <si>
    <t>BIBLIOTECA</t>
  </si>
  <si>
    <t>ANAGRAFE</t>
  </si>
  <si>
    <t>SERVIZI ALLA PERSONA</t>
  </si>
  <si>
    <t>POLIZIA LOCALE</t>
  </si>
  <si>
    <t>Totale</t>
  </si>
  <si>
    <t>indennità di risultato spettante per l'anno di riferimento</t>
  </si>
  <si>
    <t>**come da scheda di valutazione adottata con del di G.C. n. 28 del 09/02/2017</t>
  </si>
  <si>
    <t>valore % della fascia</t>
  </si>
  <si>
    <t>% di erogazione del premio</t>
  </si>
  <si>
    <t>0-50%</t>
  </si>
  <si>
    <t>51-70%</t>
  </si>
  <si>
    <t>71-85%</t>
  </si>
  <si>
    <t>86-100%</t>
  </si>
  <si>
    <t>Risparmi di spesa per retribuzione di posizione</t>
  </si>
  <si>
    <t>Riparto definitivo con risparmi da retribuzione di posizione</t>
  </si>
  <si>
    <t>Finalità del compenso</t>
  </si>
  <si>
    <t>Risorse assegnate</t>
  </si>
  <si>
    <t>Risorse liquidate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</si>
  <si>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</si>
  <si>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</si>
  <si>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</si>
  <si>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</si>
  <si>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</si>
  <si>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</t>
  </si>
  <si>
    <t>Indennità per orario ordinario notturno, festivo, festivo-nott.</t>
  </si>
  <si>
    <t>Indennità per particolari condizioni di lavoro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</si>
  <si>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</si>
  <si>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</si>
  <si>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</si>
  <si>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</si>
  <si>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</si>
  <si>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</si>
  <si>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</si>
  <si>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</si>
  <si>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ISTAT</t>
  </si>
  <si>
    <t>Progetti per la Polizia Locale</t>
  </si>
  <si>
    <t>Altre risorse</t>
  </si>
  <si>
    <t>Settore Polizia Locale</t>
  </si>
  <si>
    <t>Settore Affari Generali</t>
  </si>
  <si>
    <t>Settore Gestione Risorse Finanziarie</t>
  </si>
  <si>
    <t xml:space="preserve"> PREMI CORRELATI ALLA PERFORMANCE ORGANIZZATIVA E INDIVIDUALE ANNO 2025 Art.21 C.C.D.I. 2025</t>
  </si>
  <si>
    <t>EX</t>
  </si>
  <si>
    <t>categoria</t>
  </si>
  <si>
    <t>B3</t>
  </si>
  <si>
    <t>C</t>
  </si>
  <si>
    <t>RAGIONERIA/TRIBUTI</t>
  </si>
  <si>
    <t>C p.t.</t>
  </si>
  <si>
    <t xml:space="preserve">C </t>
  </si>
  <si>
    <t>D p.t.</t>
  </si>
  <si>
    <t>D</t>
  </si>
  <si>
    <t>GESTIONE TERRITORIO</t>
  </si>
  <si>
    <t>B1</t>
  </si>
  <si>
    <t>100%-80%</t>
  </si>
  <si>
    <t>Premi correlati alla Performance anno 2025</t>
  </si>
  <si>
    <t>Allegato alla det. RGD n. 303/2026</t>
  </si>
  <si>
    <t>Periodo: dal 01/01/2025 al 31/12/2025</t>
  </si>
  <si>
    <t>indennità di posizione anno 2025</t>
  </si>
  <si>
    <t xml:space="preserve">risparrmi da retribuzione di posizione </t>
  </si>
  <si>
    <t>risp. Indennità di risultato € 342,62</t>
  </si>
  <si>
    <t>Indennità di risultato 2025</t>
  </si>
  <si>
    <t>Settore Gestione del Territorio</t>
  </si>
  <si>
    <t>Settore Servizi Sociali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</si>
</sst>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* #,##0.000_-;\-* #,##0.000_-;_-* &quot;-&quot;_-;_-@_-"/>
    <numFmt numFmtId="165" formatCode="_-&quot;€ &quot;* #,##0.00_-;&quot;-€ &quot;* #,##0.00_-;_-&quot;€ &quot;* \-??_-;_-@_-"/>
    <numFmt numFmtId="166" formatCode="#,##0.00\ &quot;€&quot;"/>
    <numFmt numFmtId="167" formatCode="_-[$€-2]\ * #,##0.00_-;\-[$€-2]\ * #,##0.00_-;_-[$€-2]\ * &quot;-&quot;??_-;_-@_-"/>
    <numFmt numFmtId="168" formatCode="[$€-2]\ #,##0.00;[Red]\-[$€-2]\ 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3"/>
      <color theme="1"/>
      <name val="Aptos Display"/>
      <family val="2"/>
      <scheme val="maj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6"/>
      <name val="Arial"/>
      <family val="2"/>
    </font>
    <font>
      <sz val="11"/>
      <color theme="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i/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b/>
      <sz val="11"/>
      <color rgb="FF000000"/>
      <name val="Aptos Narrow"/>
      <family val="2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98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  <xf numFmtId="164" fontId="1" fillId="2" borderId="2" xfId="1" applyNumberFormat="1" applyFill="1" applyBorder="1"/>
    <xf numFmtId="0" fontId="0" fillId="2" borderId="2" xfId="0" applyFill="1" applyBorder="1"/>
    <xf numFmtId="165" fontId="4" fillId="2" borderId="2" xfId="4" applyFill="1" applyBorder="1"/>
    <xf numFmtId="0" fontId="0" fillId="2" borderId="4" xfId="0" applyFill="1" applyBorder="1" applyAlignment="1">
      <alignment horizontal="center" vertical="center"/>
    </xf>
    <xf numFmtId="14" fontId="0" fillId="2" borderId="5" xfId="0" applyNumberFormat="1" applyFill="1" applyBorder="1"/>
    <xf numFmtId="164" fontId="1" fillId="2" borderId="4" xfId="1" applyNumberFormat="1" applyFill="1" applyBorder="1"/>
    <xf numFmtId="0" fontId="0" fillId="2" borderId="4" xfId="0" applyFill="1" applyBorder="1"/>
    <xf numFmtId="165" fontId="4" fillId="2" borderId="4" xfId="4" applyFill="1" applyBorder="1"/>
    <xf numFmtId="0" fontId="0" fillId="0" borderId="1" xfId="0" applyBorder="1"/>
    <xf numFmtId="165" fontId="0" fillId="0" borderId="1" xfId="4" applyFont="1" applyBorder="1"/>
    <xf numFmtId="9" fontId="1" fillId="0" borderId="1" xfId="3" applyFill="1" applyBorder="1"/>
    <xf numFmtId="166" fontId="0" fillId="0" borderId="1" xfId="0" applyNumberFormat="1" applyBorder="1"/>
    <xf numFmtId="166" fontId="0" fillId="0" borderId="1" xfId="4" applyNumberFormat="1" applyFont="1" applyBorder="1"/>
    <xf numFmtId="166" fontId="3" fillId="0" borderId="1" xfId="0" applyNumberFormat="1" applyFont="1" applyBorder="1"/>
    <xf numFmtId="166" fontId="3" fillId="0" borderId="1" xfId="4" applyNumberFormat="1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165" fontId="3" fillId="0" borderId="1" xfId="4" applyFont="1" applyBorder="1"/>
    <xf numFmtId="0" fontId="4" fillId="0" borderId="1" xfId="0" applyFont="1" applyBorder="1"/>
    <xf numFmtId="167" fontId="0" fillId="0" borderId="1" xfId="0" applyNumberFormat="1" applyBorder="1"/>
    <xf numFmtId="0" fontId="8" fillId="0" borderId="2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justify" vertical="center" wrapText="1"/>
    </xf>
    <xf numFmtId="168" fontId="10" fillId="4" borderId="9" xfId="0" applyNumberFormat="1" applyFont="1" applyFill="1" applyBorder="1" applyAlignment="1">
      <alignment horizontal="justify" vertical="center" wrapText="1"/>
    </xf>
    <xf numFmtId="168" fontId="10" fillId="4" borderId="4" xfId="0" applyNumberFormat="1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justify" vertical="center" wrapText="1"/>
    </xf>
    <xf numFmtId="168" fontId="10" fillId="4" borderId="25" xfId="0" applyNumberFormat="1" applyFont="1" applyFill="1" applyBorder="1" applyAlignment="1">
      <alignment horizontal="justify" vertical="center" wrapText="1"/>
    </xf>
    <xf numFmtId="168" fontId="10" fillId="4" borderId="1" xfId="0" applyNumberFormat="1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justify" vertical="center"/>
    </xf>
    <xf numFmtId="0" fontId="10" fillId="3" borderId="1" xfId="0" applyFont="1" applyFill="1" applyBorder="1" applyAlignment="1">
      <alignment horizontal="justify" vertical="center"/>
    </xf>
    <xf numFmtId="0" fontId="10" fillId="3" borderId="2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168" fontId="9" fillId="4" borderId="26" xfId="0" applyNumberFormat="1" applyFont="1" applyFill="1" applyBorder="1" applyAlignment="1">
      <alignment horizontal="justify" vertical="center" wrapText="1"/>
    </xf>
    <xf numFmtId="168" fontId="9" fillId="4" borderId="27" xfId="0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/>
    <xf numFmtId="0" fontId="5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9" fontId="0" fillId="0" borderId="1" xfId="3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7" fillId="0" borderId="0" xfId="0" applyFont="1"/>
    <xf numFmtId="0" fontId="12" fillId="0" borderId="0" xfId="0" applyFont="1" applyAlignment="1">
      <alignment horizontal="right"/>
    </xf>
    <xf numFmtId="0" fontId="12" fillId="0" borderId="10" xfId="0" applyFont="1" applyBorder="1"/>
    <xf numFmtId="0" fontId="12" fillId="0" borderId="15" xfId="0" applyFont="1" applyBorder="1"/>
    <xf numFmtId="0" fontId="12" fillId="0" borderId="30" xfId="0" applyFont="1" applyBorder="1"/>
    <xf numFmtId="44" fontId="7" fillId="0" borderId="0" xfId="0" applyNumberFormat="1" applyFont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 applyAlignment="1">
      <alignment horizontal="center"/>
    </xf>
    <xf numFmtId="9" fontId="12" fillId="0" borderId="13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9" fontId="12" fillId="0" borderId="17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44" fontId="15" fillId="0" borderId="0" xfId="0" applyNumberFormat="1" applyFont="1"/>
    <xf numFmtId="44" fontId="12" fillId="0" borderId="0" xfId="2" applyFont="1" applyFill="1" applyBorder="1"/>
    <xf numFmtId="0" fontId="16" fillId="0" borderId="11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8" fillId="0" borderId="16" xfId="0" applyFont="1" applyBorder="1"/>
    <xf numFmtId="0" fontId="12" fillId="0" borderId="1" xfId="0" applyFont="1" applyBorder="1"/>
    <xf numFmtId="0" fontId="0" fillId="0" borderId="32" xfId="0" applyBorder="1"/>
    <xf numFmtId="0" fontId="12" fillId="0" borderId="12" xfId="0" applyFont="1" applyBorder="1"/>
    <xf numFmtId="0" fontId="18" fillId="0" borderId="18" xfId="0" applyFont="1" applyBorder="1"/>
    <xf numFmtId="44" fontId="12" fillId="0" borderId="1" xfId="2" applyFont="1" applyFill="1" applyBorder="1"/>
    <xf numFmtId="44" fontId="0" fillId="0" borderId="1" xfId="2" applyFont="1" applyFill="1" applyBorder="1"/>
    <xf numFmtId="44" fontId="0" fillId="0" borderId="32" xfId="2" applyFont="1" applyFill="1" applyBorder="1"/>
    <xf numFmtId="44" fontId="12" fillId="0" borderId="12" xfId="0" applyNumberFormat="1" applyFont="1" applyBorder="1"/>
    <xf numFmtId="0" fontId="18" fillId="0" borderId="19" xfId="0" applyFont="1" applyBorder="1"/>
    <xf numFmtId="44" fontId="12" fillId="0" borderId="28" xfId="2" applyFont="1" applyFill="1" applyBorder="1"/>
    <xf numFmtId="44" fontId="0" fillId="0" borderId="28" xfId="2" applyFont="1" applyFill="1" applyBorder="1"/>
    <xf numFmtId="44" fontId="0" fillId="0" borderId="33" xfId="2" applyFont="1" applyFill="1" applyBorder="1"/>
    <xf numFmtId="44" fontId="12" fillId="0" borderId="29" xfId="0" applyNumberFormat="1" applyFont="1" applyBorder="1"/>
    <xf numFmtId="44" fontId="12" fillId="0" borderId="0" xfId="0" applyNumberFormat="1" applyFont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0" xfId="0" applyFill="1"/>
  </cellXfs>
  <cellStyles count="5">
    <cellStyle name="Euro" xfId="4" xr:uid="{DE411F8A-311D-441D-BCCD-D838ADABCF5A}"/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47626</xdr:rowOff>
    </xdr:from>
    <xdr:to>
      <xdr:col>2</xdr:col>
      <xdr:colOff>1876425</xdr:colOff>
      <xdr:row>1</xdr:row>
      <xdr:rowOff>19050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429C8280-6C6F-42D8-82DE-BAB74DCE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7626"/>
          <a:ext cx="1133475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0</xdr:rowOff>
    </xdr:from>
    <xdr:to>
      <xdr:col>3</xdr:col>
      <xdr:colOff>1009650</xdr:colOff>
      <xdr:row>1</xdr:row>
      <xdr:rowOff>295275</xdr:rowOff>
    </xdr:to>
    <xdr:pic>
      <xdr:nvPicPr>
        <xdr:cNvPr id="3" name="Immagine 1" descr="stemma">
          <a:extLst>
            <a:ext uri="{FF2B5EF4-FFF2-40B4-BE49-F238E27FC236}">
              <a16:creationId xmlns:a16="http://schemas.microsoft.com/office/drawing/2014/main" id="{50E04431-D61D-4C70-8FCD-4EEC5974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0"/>
          <a:ext cx="9620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742950</xdr:colOff>
      <xdr:row>0</xdr:row>
      <xdr:rowOff>0</xdr:rowOff>
    </xdr:from>
    <xdr:to>
      <xdr:col>3</xdr:col>
      <xdr:colOff>1009650</xdr:colOff>
      <xdr:row>1</xdr:row>
      <xdr:rowOff>295275</xdr:rowOff>
    </xdr:to>
    <xdr:pic>
      <xdr:nvPicPr>
        <xdr:cNvPr id="4" name="Immagine 1" descr="stemma">
          <a:extLst>
            <a:ext uri="{FF2B5EF4-FFF2-40B4-BE49-F238E27FC236}">
              <a16:creationId xmlns:a16="http://schemas.microsoft.com/office/drawing/2014/main" id="{AC8F88D0-6234-4ACD-A2A4-2AFC5C73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0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3019425</xdr:colOff>
      <xdr:row>0</xdr:row>
      <xdr:rowOff>9525</xdr:rowOff>
    </xdr:from>
    <xdr:to>
      <xdr:col>1</xdr:col>
      <xdr:colOff>238125</xdr:colOff>
      <xdr:row>1</xdr:row>
      <xdr:rowOff>0</xdr:rowOff>
    </xdr:to>
    <xdr:pic>
      <xdr:nvPicPr>
        <xdr:cNvPr id="7" name="Immagine 1" descr="stemma">
          <a:extLst>
            <a:ext uri="{FF2B5EF4-FFF2-40B4-BE49-F238E27FC236}">
              <a16:creationId xmlns:a16="http://schemas.microsoft.com/office/drawing/2014/main" id="{1BC7ED03-C4CF-4792-94BB-6FA158D0D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25"/>
          <a:ext cx="1133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ersonale/Produttivit&#224;/PRODUTTIVITA'/incentivo_2025/2025_incentivo_CONTEGGI/incentivo_2025%20_conteggi2.xls" TargetMode="External"/><Relationship Id="rId2" Type="http://schemas.openxmlformats.org/officeDocument/2006/relationships/externalLinkPath" Target="file:///Z:\GestioneRisFinanziarie\Contabilita\RAGIONERIA\personale\Produttivit&#224;\PRODUTTIVITA'\incentivo_2025\2025_incentivo_CONTEGGI\incentivo_2025%20_conteggi2.xls" TargetMode="External"/><Relationship Id="rId1" Type="http://schemas.openxmlformats.org/officeDocument/2006/relationships/externalLinkPath" Target="/GestioneRisFinanziarie/Contabilita/RAGIONERIA/personale/Produttivit&#224;/PRODUTTIVITA'/incentivo_2025/2025_incentivo_CONTEGGI/incentivo_2025%20_conteggi2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ersonale/Retribuzioni%20posizione%20e%20risultato/indennit&#224;%20di%20risultato%202025/Indennit&#224;_risultato_2025.xlsx" TargetMode="External"/><Relationship Id="rId2" Type="http://schemas.openxmlformats.org/officeDocument/2006/relationships/externalLinkPath" Target="file:///Z:\GestioneRisFinanziarie\Contabilita\RAGIONERIA\personale\Retribuzioni%20posizione%20e%20risultato\indennit&#224;%20di%20risultato%202025\Indennit&#224;_risultato_2025.xlsx" TargetMode="External"/><Relationship Id="rId1" Type="http://schemas.openxmlformats.org/officeDocument/2006/relationships/externalLinkPath" Target="/GestioneRisFinanziarie/Contabilita/RAGIONERIA/personale/Retribuzioni%20posizione%20e%20risultato/indennit&#224;%20di%20risultato%202025/Indennit&#224;_risultat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ennità"/>
      <sheetName val="CENTRI COSTO - suddivisione"/>
      <sheetName val="REPER."/>
      <sheetName val="budget settore A"/>
      <sheetName val="FONDO_A"/>
      <sheetName val="budget settore B"/>
      <sheetName val="FONDO_B"/>
      <sheetName val="TOTALE_FONDOA+B"/>
      <sheetName val="valutazioni"/>
      <sheetName val="graduatoria_maggiorazione"/>
      <sheetName val="RESIDUO"/>
      <sheetName val="liquidato"/>
      <sheetName val="WEB_liquidato_premi"/>
      <sheetName val="WEB_ammontarepremi"/>
      <sheetName val="QUOTA PEO 2025 da recuperare"/>
    </sheetNames>
    <sheetDataSet>
      <sheetData sheetId="0"/>
      <sheetData sheetId="1" refreshError="1"/>
      <sheetData sheetId="2" refreshError="1"/>
      <sheetData sheetId="3" refreshError="1"/>
      <sheetData sheetId="4">
        <row r="9">
          <cell r="F9">
            <v>0</v>
          </cell>
          <cell r="G9">
            <v>519.13180038286509</v>
          </cell>
        </row>
        <row r="10">
          <cell r="F10">
            <v>8.8348399999702139</v>
          </cell>
          <cell r="G10">
            <v>1095.5201599963066</v>
          </cell>
        </row>
        <row r="11">
          <cell r="F11">
            <v>2.4540240573250593</v>
          </cell>
          <cell r="G11">
            <v>611.05199027393974</v>
          </cell>
        </row>
        <row r="12">
          <cell r="F12">
            <v>0</v>
          </cell>
          <cell r="G12">
            <v>1104.3549999962768</v>
          </cell>
        </row>
        <row r="42">
          <cell r="F42">
            <v>23.786107692227496</v>
          </cell>
          <cell r="G42">
            <v>1165.5192769191474</v>
          </cell>
        </row>
        <row r="43">
          <cell r="G43">
            <v>1104.3549999962768</v>
          </cell>
        </row>
        <row r="44">
          <cell r="G44">
            <v>934.4542307660804</v>
          </cell>
        </row>
        <row r="45">
          <cell r="F45">
            <v>4.4174199999851069</v>
          </cell>
          <cell r="G45">
            <v>1099.9375799962916</v>
          </cell>
        </row>
        <row r="46">
          <cell r="G46">
            <v>594.65269230568742</v>
          </cell>
        </row>
        <row r="47">
          <cell r="G47">
            <v>934.4542307660804</v>
          </cell>
        </row>
        <row r="48">
          <cell r="G48">
            <v>460.14791666511536</v>
          </cell>
        </row>
      </sheetData>
      <sheetData sheetId="5" refreshError="1"/>
      <sheetData sheetId="6">
        <row r="8">
          <cell r="G8">
            <v>10.519850499355556</v>
          </cell>
        </row>
        <row r="9">
          <cell r="G9">
            <v>8.9515991812549345</v>
          </cell>
        </row>
        <row r="10">
          <cell r="G10">
            <v>4.9729117318264908</v>
          </cell>
        </row>
        <row r="11">
          <cell r="G11">
            <v>4.4757995906274672</v>
          </cell>
        </row>
        <row r="15">
          <cell r="G15">
            <v>0</v>
          </cell>
        </row>
        <row r="20">
          <cell r="G20">
            <v>0</v>
          </cell>
        </row>
        <row r="21">
          <cell r="G21">
            <v>0</v>
          </cell>
        </row>
        <row r="27">
          <cell r="G27">
            <v>4.4757995906274672</v>
          </cell>
        </row>
        <row r="28">
          <cell r="G28">
            <v>5.9677327875032899</v>
          </cell>
        </row>
        <row r="29">
          <cell r="G29">
            <v>17.903198362509869</v>
          </cell>
        </row>
        <row r="35">
          <cell r="G35">
            <v>13.925107686360178</v>
          </cell>
        </row>
        <row r="36">
          <cell r="G36">
            <v>0</v>
          </cell>
        </row>
        <row r="37">
          <cell r="G37">
            <v>0</v>
          </cell>
        </row>
        <row r="42">
          <cell r="G42">
            <v>24.45648884703872</v>
          </cell>
          <cell r="H42">
            <v>1198.3679535048973</v>
          </cell>
        </row>
        <row r="43">
          <cell r="G43">
            <v>22.709596786535961</v>
          </cell>
          <cell r="H43">
            <v>1112.770242540262</v>
          </cell>
        </row>
        <row r="44">
          <cell r="G44">
            <v>15.372650132424342</v>
          </cell>
          <cell r="H44">
            <v>945.41798314409698</v>
          </cell>
        </row>
        <row r="45">
          <cell r="G45">
            <v>4.5419193573071919</v>
          </cell>
          <cell r="H45">
            <v>1130.9379199694906</v>
          </cell>
        </row>
        <row r="46">
          <cell r="G46">
            <v>0</v>
          </cell>
          <cell r="H46">
            <v>611.41222117596806</v>
          </cell>
        </row>
        <row r="47">
          <cell r="G47">
            <v>38.431625331060857</v>
          </cell>
          <cell r="H47">
            <v>922.35900794546046</v>
          </cell>
        </row>
        <row r="48">
          <cell r="G48">
            <v>130.2016882428062</v>
          </cell>
          <cell r="H48">
            <v>248.29159153279318</v>
          </cell>
        </row>
        <row r="52">
          <cell r="G52">
            <v>0</v>
          </cell>
        </row>
        <row r="53">
          <cell r="G53">
            <v>17.903198362509869</v>
          </cell>
        </row>
        <row r="54">
          <cell r="G54">
            <v>0</v>
          </cell>
        </row>
        <row r="55">
          <cell r="G55">
            <v>0</v>
          </cell>
        </row>
      </sheetData>
      <sheetData sheetId="7">
        <row r="8">
          <cell r="C8">
            <v>515.47267446842227</v>
          </cell>
        </row>
        <row r="9">
          <cell r="C9">
            <v>1109.9982984756118</v>
          </cell>
        </row>
        <row r="10">
          <cell r="C10">
            <v>616.64105474648488</v>
          </cell>
        </row>
        <row r="11">
          <cell r="C11">
            <v>1114.4740980662393</v>
          </cell>
        </row>
        <row r="15">
          <cell r="B15">
            <v>1104.3549999962768</v>
          </cell>
          <cell r="C15">
            <v>1118.9498976568668</v>
          </cell>
        </row>
        <row r="19">
          <cell r="B19">
            <v>858.96731899710414</v>
          </cell>
          <cell r="C19">
            <v>870.31923039751109</v>
          </cell>
        </row>
        <row r="20">
          <cell r="B20">
            <v>1104.3549999962768</v>
          </cell>
          <cell r="C20">
            <v>1118.9498976568668</v>
          </cell>
        </row>
        <row r="21">
          <cell r="B21">
            <v>1104.3549999962768</v>
          </cell>
          <cell r="C21">
            <v>1118.9498976568668</v>
          </cell>
        </row>
        <row r="26">
          <cell r="B26">
            <v>1104.3549999962768</v>
          </cell>
          <cell r="C26">
            <v>1114.4740980662393</v>
          </cell>
        </row>
        <row r="27">
          <cell r="B27">
            <v>736.23666666418455</v>
          </cell>
          <cell r="C27">
            <v>739.99886565040788</v>
          </cell>
        </row>
        <row r="28">
          <cell r="B28">
            <v>1104.3549999962768</v>
          </cell>
          <cell r="C28">
            <v>1101.046699294357</v>
          </cell>
        </row>
        <row r="29">
          <cell r="B29">
            <v>96.353557909931553</v>
          </cell>
          <cell r="C29">
            <v>97.626944019410772</v>
          </cell>
        </row>
        <row r="34">
          <cell r="B34">
            <v>858.96731899710414</v>
          </cell>
          <cell r="C34">
            <v>856.39412271115089</v>
          </cell>
        </row>
        <row r="35">
          <cell r="B35">
            <v>297.32634615284371</v>
          </cell>
          <cell r="C35">
            <v>301.25574167684874</v>
          </cell>
        </row>
        <row r="36">
          <cell r="B36">
            <v>552.17749999813839</v>
          </cell>
          <cell r="C36">
            <v>559.47494882843341</v>
          </cell>
        </row>
        <row r="50">
          <cell r="B50">
            <v>1104.3549999962768</v>
          </cell>
          <cell r="C50">
            <v>1118.9498976568668</v>
          </cell>
        </row>
        <row r="51">
          <cell r="B51">
            <v>1104.3549999962768</v>
          </cell>
          <cell r="C51">
            <v>1101.046699294357</v>
          </cell>
        </row>
        <row r="52">
          <cell r="B52">
            <v>1104.3549999962768</v>
          </cell>
          <cell r="C52">
            <v>1118.9498976568668</v>
          </cell>
        </row>
        <row r="53">
          <cell r="B53">
            <v>920.25902149689728</v>
          </cell>
          <cell r="C53">
            <v>932.42094971746701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no 2025"/>
      <sheetName val="WEB"/>
    </sheetNames>
    <sheetDataSet>
      <sheetData sheetId="0">
        <row r="37">
          <cell r="B37">
            <v>1600</v>
          </cell>
        </row>
        <row r="45">
          <cell r="B45">
            <v>2374.519176324503</v>
          </cell>
          <cell r="C45">
            <v>330.46357615894038</v>
          </cell>
          <cell r="D45">
            <v>78.569568014705879</v>
          </cell>
        </row>
        <row r="46">
          <cell r="B46">
            <v>2469.6902855960266</v>
          </cell>
          <cell r="C46">
            <v>343.70860927152319</v>
          </cell>
          <cell r="D46">
            <v>81.718648897058827</v>
          </cell>
        </row>
        <row r="47">
          <cell r="B47">
            <v>2755.2036134105956</v>
          </cell>
          <cell r="C47">
            <v>383.44370860927148</v>
          </cell>
          <cell r="D47">
            <v>91.165891544117656</v>
          </cell>
        </row>
        <row r="48">
          <cell r="B48">
            <v>2755.2036134105956</v>
          </cell>
          <cell r="C48">
            <v>383.44370860927148</v>
          </cell>
          <cell r="D48">
            <v>91.165891544117656</v>
          </cell>
        </row>
        <row r="49">
          <cell r="B49">
            <v>799.43731788079469</v>
          </cell>
          <cell r="C49">
            <v>158.94039735099338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A65D-7C81-47CD-88E0-DED9FD2FF693}">
  <dimension ref="A1:G27"/>
  <sheetViews>
    <sheetView topLeftCell="A28" zoomScaleNormal="100" workbookViewId="0">
      <selection activeCell="D10" sqref="D10"/>
    </sheetView>
  </sheetViews>
  <sheetFormatPr defaultRowHeight="15" x14ac:dyDescent="0.25"/>
  <cols>
    <col min="1" max="1" width="58.7109375" customWidth="1"/>
    <col min="2" max="2" width="24.5703125" customWidth="1"/>
    <col min="3" max="3" width="44" customWidth="1"/>
    <col min="4" max="4" width="25.85546875" customWidth="1"/>
    <col min="5" max="5" width="21.140625" customWidth="1"/>
    <col min="6" max="6" width="19.28515625" customWidth="1"/>
  </cols>
  <sheetData>
    <row r="1" spans="1:7" ht="80.25" customHeight="1" x14ac:dyDescent="0.25"/>
    <row r="2" spans="1:7" ht="39.75" customHeight="1" x14ac:dyDescent="0.3">
      <c r="A2" s="41" t="s">
        <v>0</v>
      </c>
      <c r="B2" s="41"/>
      <c r="C2" s="41"/>
      <c r="D2" s="41"/>
      <c r="E2" s="41"/>
      <c r="F2" s="41"/>
      <c r="G2" s="41"/>
    </row>
    <row r="3" spans="1:7" ht="21.75" customHeight="1" x14ac:dyDescent="0.3">
      <c r="A3" s="39"/>
      <c r="B3" s="39"/>
      <c r="C3" s="39"/>
      <c r="D3" s="39"/>
      <c r="E3" s="39"/>
      <c r="F3" s="39"/>
      <c r="G3" s="39"/>
    </row>
    <row r="4" spans="1:7" x14ac:dyDescent="0.25">
      <c r="A4" s="55"/>
      <c r="B4" s="55"/>
      <c r="C4" s="55"/>
      <c r="D4" s="55" t="s">
        <v>65</v>
      </c>
      <c r="E4" s="55"/>
    </row>
    <row r="5" spans="1:7" ht="18.75" x14ac:dyDescent="0.3">
      <c r="A5" s="56"/>
      <c r="B5" s="56"/>
      <c r="C5" s="56"/>
      <c r="D5" s="55"/>
      <c r="E5" s="55"/>
      <c r="F5" s="57"/>
    </row>
    <row r="6" spans="1:7" ht="19.5" thickBot="1" x14ac:dyDescent="0.35">
      <c r="A6" s="58" t="s">
        <v>66</v>
      </c>
      <c r="B6" s="56"/>
      <c r="C6" s="56"/>
      <c r="D6" s="55"/>
      <c r="E6" s="55"/>
      <c r="F6" s="59"/>
    </row>
    <row r="7" spans="1:7" ht="19.5" thickBot="1" x14ac:dyDescent="0.35">
      <c r="A7" s="60"/>
      <c r="B7" s="61" t="s">
        <v>17</v>
      </c>
      <c r="C7" s="62"/>
      <c r="D7" s="63"/>
      <c r="E7" s="55"/>
      <c r="F7" s="64"/>
    </row>
    <row r="8" spans="1:7" ht="19.5" thickBot="1" x14ac:dyDescent="0.35">
      <c r="A8" s="55"/>
      <c r="B8" s="65" t="s">
        <v>18</v>
      </c>
      <c r="C8" s="66" t="s">
        <v>19</v>
      </c>
      <c r="D8" s="55"/>
      <c r="E8" s="55"/>
      <c r="F8" s="64"/>
    </row>
    <row r="9" spans="1:7" ht="18.75" x14ac:dyDescent="0.3">
      <c r="A9" s="55"/>
      <c r="B9" s="67" t="s">
        <v>20</v>
      </c>
      <c r="C9" s="68">
        <v>0</v>
      </c>
      <c r="D9" s="55"/>
      <c r="E9" s="55"/>
      <c r="F9" s="64"/>
    </row>
    <row r="10" spans="1:7" ht="18.75" x14ac:dyDescent="0.3">
      <c r="A10" s="55"/>
      <c r="B10" s="69" t="s">
        <v>21</v>
      </c>
      <c r="C10" s="70">
        <v>0.6</v>
      </c>
      <c r="D10" s="55"/>
      <c r="E10" s="55"/>
      <c r="F10" s="64"/>
    </row>
    <row r="11" spans="1:7" ht="18.75" x14ac:dyDescent="0.3">
      <c r="A11" s="55"/>
      <c r="B11" s="69" t="s">
        <v>22</v>
      </c>
      <c r="C11" s="70">
        <v>0.8</v>
      </c>
      <c r="D11" s="55"/>
      <c r="E11" s="55"/>
      <c r="F11" s="64"/>
    </row>
    <row r="12" spans="1:7" ht="15.75" thickBot="1" x14ac:dyDescent="0.3">
      <c r="A12" s="55"/>
      <c r="B12" s="71" t="s">
        <v>23</v>
      </c>
      <c r="C12" s="72">
        <v>1</v>
      </c>
      <c r="D12" s="55"/>
      <c r="E12" s="55"/>
      <c r="F12" s="73"/>
    </row>
    <row r="13" spans="1:7" x14ac:dyDescent="0.25">
      <c r="A13" s="55"/>
      <c r="B13" s="55"/>
      <c r="C13" s="55"/>
      <c r="D13" s="55"/>
      <c r="E13" s="55"/>
    </row>
    <row r="14" spans="1:7" x14ac:dyDescent="0.25">
      <c r="A14" s="55" t="s">
        <v>24</v>
      </c>
      <c r="B14" s="55"/>
      <c r="C14" s="55"/>
      <c r="D14" s="55"/>
      <c r="E14" s="55"/>
    </row>
    <row r="15" spans="1:7" x14ac:dyDescent="0.25">
      <c r="A15" s="55" t="s">
        <v>67</v>
      </c>
      <c r="B15" s="74">
        <f>'[2]anno 2025'!$B$37</f>
        <v>1600</v>
      </c>
      <c r="C15" s="55"/>
      <c r="D15" s="55"/>
      <c r="E15" s="55"/>
    </row>
    <row r="16" spans="1:7" x14ac:dyDescent="0.25">
      <c r="A16" s="55"/>
      <c r="B16" s="55"/>
      <c r="C16" s="55"/>
      <c r="D16" s="55"/>
      <c r="E16" s="55"/>
    </row>
    <row r="17" spans="1:6" x14ac:dyDescent="0.25">
      <c r="A17" s="55"/>
      <c r="B17" s="55"/>
      <c r="C17" s="55"/>
      <c r="D17" s="55"/>
      <c r="E17" s="55"/>
    </row>
    <row r="18" spans="1:6" x14ac:dyDescent="0.25">
      <c r="A18" s="55" t="s">
        <v>25</v>
      </c>
      <c r="B18" s="55"/>
      <c r="C18" s="55"/>
      <c r="D18" s="55"/>
      <c r="E18" s="55"/>
    </row>
    <row r="19" spans="1:6" ht="15.75" thickBot="1" x14ac:dyDescent="0.3">
      <c r="A19" s="55"/>
      <c r="B19" s="55"/>
      <c r="C19" s="55"/>
      <c r="D19" s="55"/>
      <c r="E19" s="55"/>
    </row>
    <row r="20" spans="1:6" ht="45" x14ac:dyDescent="0.3">
      <c r="A20" s="75"/>
      <c r="B20" s="76" t="s">
        <v>16</v>
      </c>
      <c r="C20" s="77" t="s">
        <v>68</v>
      </c>
      <c r="D20" s="78" t="s">
        <v>69</v>
      </c>
      <c r="E20" s="79" t="s">
        <v>70</v>
      </c>
      <c r="F20" s="55"/>
    </row>
    <row r="21" spans="1:6" ht="18.75" x14ac:dyDescent="0.3">
      <c r="A21" s="80"/>
      <c r="B21" s="81"/>
      <c r="C21" s="81"/>
      <c r="D21" s="82"/>
      <c r="E21" s="83"/>
      <c r="F21" s="55"/>
    </row>
    <row r="22" spans="1:6" ht="18.75" x14ac:dyDescent="0.3">
      <c r="A22" s="84" t="s">
        <v>48</v>
      </c>
      <c r="B22" s="85">
        <f>'[2]anno 2025'!B45</f>
        <v>2374.519176324503</v>
      </c>
      <c r="C22" s="86">
        <f>'[2]anno 2025'!C45</f>
        <v>330.46357615894038</v>
      </c>
      <c r="D22" s="87">
        <f>'[2]anno 2025'!D45</f>
        <v>78.569568014705879</v>
      </c>
      <c r="E22" s="88">
        <f>SUM(B22:D22)</f>
        <v>2783.5523204981491</v>
      </c>
      <c r="F22" s="55"/>
    </row>
    <row r="23" spans="1:6" ht="18.75" x14ac:dyDescent="0.3">
      <c r="A23" s="84" t="s">
        <v>49</v>
      </c>
      <c r="B23" s="85">
        <f>'[2]anno 2025'!B46</f>
        <v>2469.6902855960266</v>
      </c>
      <c r="C23" s="86">
        <f>'[2]anno 2025'!C46</f>
        <v>343.70860927152319</v>
      </c>
      <c r="D23" s="87">
        <f>'[2]anno 2025'!D46</f>
        <v>81.718648897058827</v>
      </c>
      <c r="E23" s="88">
        <f t="shared" ref="E23:E26" si="0">SUM(B23:D23)</f>
        <v>2895.1175437646084</v>
      </c>
      <c r="F23" s="55"/>
    </row>
    <row r="24" spans="1:6" ht="18.75" x14ac:dyDescent="0.3">
      <c r="A24" s="80" t="s">
        <v>50</v>
      </c>
      <c r="B24" s="85">
        <f>'[2]anno 2025'!B47</f>
        <v>2755.2036134105956</v>
      </c>
      <c r="C24" s="86">
        <f>'[2]anno 2025'!C47</f>
        <v>383.44370860927148</v>
      </c>
      <c r="D24" s="87">
        <f>'[2]anno 2025'!D47</f>
        <v>91.165891544117656</v>
      </c>
      <c r="E24" s="88">
        <f t="shared" si="0"/>
        <v>3229.8132135639848</v>
      </c>
      <c r="F24" s="55"/>
    </row>
    <row r="25" spans="1:6" ht="18.75" x14ac:dyDescent="0.3">
      <c r="A25" s="84" t="s">
        <v>71</v>
      </c>
      <c r="B25" s="85">
        <f>'[2]anno 2025'!B48</f>
        <v>2755.2036134105956</v>
      </c>
      <c r="C25" s="86">
        <f>'[2]anno 2025'!C48</f>
        <v>383.44370860927148</v>
      </c>
      <c r="D25" s="87">
        <f>'[2]anno 2025'!D48</f>
        <v>91.165891544117656</v>
      </c>
      <c r="E25" s="88">
        <f t="shared" si="0"/>
        <v>3229.8132135639848</v>
      </c>
      <c r="F25" s="55"/>
    </row>
    <row r="26" spans="1:6" ht="19.5" thickBot="1" x14ac:dyDescent="0.35">
      <c r="A26" s="89" t="s">
        <v>72</v>
      </c>
      <c r="B26" s="90">
        <f>'[2]anno 2025'!B49</f>
        <v>799.43731788079469</v>
      </c>
      <c r="C26" s="91">
        <f>'[2]anno 2025'!C49</f>
        <v>158.94039735099338</v>
      </c>
      <c r="D26" s="92"/>
      <c r="E26" s="93">
        <f t="shared" si="0"/>
        <v>958.3777152317881</v>
      </c>
      <c r="F26" s="55"/>
    </row>
    <row r="27" spans="1:6" x14ac:dyDescent="0.25">
      <c r="A27" s="55"/>
      <c r="B27" s="94">
        <f>SUM(B22:B26)</f>
        <v>11154.054006622515</v>
      </c>
      <c r="C27" s="94">
        <f>SUM(C22:C26)</f>
        <v>1599.9999999999998</v>
      </c>
      <c r="D27" s="94">
        <f>SUM(D22:D26)</f>
        <v>342.62</v>
      </c>
      <c r="E27" s="94">
        <f>SUM(E22:E26)</f>
        <v>13096.674006622516</v>
      </c>
      <c r="F27" s="55"/>
    </row>
  </sheetData>
  <mergeCells count="1">
    <mergeCell ref="A2:G2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7D85-BB0E-4C4B-A5D5-C67B8E1242D0}">
  <dimension ref="A1:G48"/>
  <sheetViews>
    <sheetView tabSelected="1" topLeftCell="A17" zoomScaleNormal="100" workbookViewId="0">
      <selection activeCell="L27" sqref="L27"/>
    </sheetView>
  </sheetViews>
  <sheetFormatPr defaultRowHeight="15" x14ac:dyDescent="0.25"/>
  <cols>
    <col min="1" max="1" width="22.28515625" customWidth="1"/>
    <col min="2" max="2" width="9.28515625" customWidth="1"/>
    <col min="3" max="3" width="19.42578125" customWidth="1"/>
    <col min="4" max="4" width="12.5703125" customWidth="1"/>
    <col min="5" max="5" width="13.140625" customWidth="1"/>
    <col min="6" max="7" width="13" customWidth="1"/>
  </cols>
  <sheetData>
    <row r="1" spans="1:7" ht="53.25" customHeight="1" x14ac:dyDescent="0.25"/>
    <row r="2" spans="1:7" ht="42" customHeight="1" x14ac:dyDescent="0.25"/>
    <row r="3" spans="1:7" x14ac:dyDescent="0.25">
      <c r="A3" s="47" t="s">
        <v>0</v>
      </c>
      <c r="B3" s="47"/>
      <c r="C3" s="47"/>
      <c r="D3" s="47"/>
      <c r="E3" s="47"/>
      <c r="F3" s="47"/>
      <c r="G3" s="47"/>
    </row>
    <row r="4" spans="1:7" x14ac:dyDescent="0.25">
      <c r="A4" s="95" t="s">
        <v>51</v>
      </c>
      <c r="B4" s="95"/>
      <c r="C4" s="95"/>
      <c r="D4" s="95"/>
      <c r="E4" s="96"/>
      <c r="F4" s="96"/>
      <c r="G4" s="96"/>
    </row>
    <row r="5" spans="1:7" x14ac:dyDescent="0.25">
      <c r="B5" s="97"/>
      <c r="C5" s="97"/>
      <c r="D5" s="97"/>
      <c r="E5" s="97"/>
      <c r="F5" s="97"/>
      <c r="G5" s="97"/>
    </row>
    <row r="6" spans="1:7" x14ac:dyDescent="0.25">
      <c r="A6" s="53" t="s">
        <v>1</v>
      </c>
      <c r="B6" s="2" t="s">
        <v>52</v>
      </c>
      <c r="C6" s="3" t="s">
        <v>2</v>
      </c>
      <c r="D6" s="4" t="s">
        <v>3</v>
      </c>
      <c r="E6" s="5" t="s">
        <v>4</v>
      </c>
      <c r="F6" s="5" t="s">
        <v>4</v>
      </c>
      <c r="G6" s="6" t="s">
        <v>5</v>
      </c>
    </row>
    <row r="7" spans="1:7" x14ac:dyDescent="0.25">
      <c r="A7" s="1"/>
      <c r="B7" s="7" t="s">
        <v>53</v>
      </c>
      <c r="C7" s="8" t="s">
        <v>6</v>
      </c>
      <c r="D7" s="9" t="s">
        <v>7</v>
      </c>
      <c r="E7" s="10" t="s">
        <v>8</v>
      </c>
      <c r="F7" s="10" t="s">
        <v>9</v>
      </c>
      <c r="G7" s="11"/>
    </row>
    <row r="8" spans="1:7" x14ac:dyDescent="0.25">
      <c r="A8" s="12"/>
      <c r="B8" s="12"/>
      <c r="C8" s="12"/>
      <c r="D8" s="12"/>
      <c r="E8" s="12"/>
      <c r="F8" s="13"/>
      <c r="G8" s="12"/>
    </row>
    <row r="9" spans="1:7" x14ac:dyDescent="0.25">
      <c r="A9" s="42" t="s">
        <v>10</v>
      </c>
      <c r="B9" s="12" t="s">
        <v>54</v>
      </c>
      <c r="C9" s="14">
        <v>1</v>
      </c>
      <c r="D9" s="15">
        <f>[1]FONDO_A!F9+[1]FONDO_B!G8</f>
        <v>10.519850499355556</v>
      </c>
      <c r="E9" s="15">
        <f>[1]FONDO_A!G9</f>
        <v>519.13180038286509</v>
      </c>
      <c r="F9" s="16">
        <f>'[1]TOTALE_FONDOA+B'!C8</f>
        <v>515.47267446842227</v>
      </c>
      <c r="G9" s="15">
        <f>E9+F9</f>
        <v>1034.6044748512873</v>
      </c>
    </row>
    <row r="10" spans="1:7" x14ac:dyDescent="0.25">
      <c r="A10" s="43"/>
      <c r="B10" s="12" t="s">
        <v>55</v>
      </c>
      <c r="C10" s="14">
        <v>1</v>
      </c>
      <c r="D10" s="15">
        <f>[1]FONDO_A!F10+[1]FONDO_B!G9</f>
        <v>17.786439181225148</v>
      </c>
      <c r="E10" s="15">
        <f>[1]FONDO_A!G10</f>
        <v>1095.5201599963066</v>
      </c>
      <c r="F10" s="16">
        <f>'[1]TOTALE_FONDOA+B'!C9</f>
        <v>1109.9982984756118</v>
      </c>
      <c r="G10" s="15">
        <f>E10+F10</f>
        <v>2205.5184584719182</v>
      </c>
    </row>
    <row r="11" spans="1:7" x14ac:dyDescent="0.25">
      <c r="A11" s="43"/>
      <c r="B11" s="12" t="s">
        <v>55</v>
      </c>
      <c r="C11" s="14">
        <v>1</v>
      </c>
      <c r="D11" s="15">
        <f>[1]FONDO_A!F11+[1]FONDO_B!G10</f>
        <v>7.4269357891515497</v>
      </c>
      <c r="E11" s="15">
        <f>[1]FONDO_A!G11</f>
        <v>611.05199027393974</v>
      </c>
      <c r="F11" s="16">
        <f>'[1]TOTALE_FONDOA+B'!C10</f>
        <v>616.64105474648488</v>
      </c>
      <c r="G11" s="15">
        <f>E11+F11</f>
        <v>1227.6930450204245</v>
      </c>
    </row>
    <row r="12" spans="1:7" x14ac:dyDescent="0.25">
      <c r="A12" s="48"/>
      <c r="B12" s="12" t="s">
        <v>55</v>
      </c>
      <c r="C12" s="14">
        <v>1</v>
      </c>
      <c r="D12" s="15">
        <f>[1]FONDO_A!F12+[1]FONDO_B!G11</f>
        <v>4.4757995906274672</v>
      </c>
      <c r="E12" s="15">
        <f>[1]FONDO_A!G12</f>
        <v>1104.3549999962768</v>
      </c>
      <c r="F12" s="16">
        <f>'[1]TOTALE_FONDOA+B'!C11</f>
        <v>1114.4740980662393</v>
      </c>
      <c r="G12" s="15">
        <f>E12+F12-0.01</f>
        <v>2218.8190980625159</v>
      </c>
    </row>
    <row r="13" spans="1:7" x14ac:dyDescent="0.25">
      <c r="A13" s="12"/>
      <c r="B13" s="12"/>
      <c r="C13" s="12"/>
      <c r="D13" s="15"/>
      <c r="E13" s="17"/>
      <c r="F13" s="18"/>
      <c r="G13" s="15"/>
    </row>
    <row r="14" spans="1:7" x14ac:dyDescent="0.25">
      <c r="A14" s="19"/>
      <c r="B14" s="19"/>
      <c r="C14" s="19"/>
      <c r="D14" s="17"/>
      <c r="E14" s="17"/>
      <c r="F14" s="16"/>
      <c r="G14" s="15"/>
    </row>
    <row r="15" spans="1:7" x14ac:dyDescent="0.25">
      <c r="A15" s="20" t="s">
        <v>11</v>
      </c>
      <c r="B15" s="12" t="s">
        <v>55</v>
      </c>
      <c r="C15" s="14">
        <v>1</v>
      </c>
      <c r="D15" s="15">
        <f>[1]FONDO_A!F16+[1]FONDO_B!G15</f>
        <v>0</v>
      </c>
      <c r="E15" s="15">
        <f>'[1]TOTALE_FONDOA+B'!B15</f>
        <v>1104.3549999962768</v>
      </c>
      <c r="F15" s="16">
        <f>'[1]TOTALE_FONDOA+B'!C15</f>
        <v>1118.9498976568668</v>
      </c>
      <c r="G15" s="15">
        <f>E15+F15</f>
        <v>2223.3048976531436</v>
      </c>
    </row>
    <row r="16" spans="1:7" x14ac:dyDescent="0.25">
      <c r="A16" s="12"/>
      <c r="B16" s="12"/>
      <c r="C16" s="12"/>
      <c r="D16" s="15"/>
      <c r="E16" s="17"/>
      <c r="F16" s="18"/>
      <c r="G16" s="15"/>
    </row>
    <row r="17" spans="1:7" x14ac:dyDescent="0.25">
      <c r="A17" s="12"/>
      <c r="B17" s="12"/>
      <c r="C17" s="12"/>
      <c r="D17" s="15"/>
      <c r="E17" s="15"/>
      <c r="F17" s="16"/>
      <c r="G17" s="15"/>
    </row>
    <row r="18" spans="1:7" x14ac:dyDescent="0.25">
      <c r="A18" s="42" t="s">
        <v>56</v>
      </c>
      <c r="B18" s="12" t="s">
        <v>57</v>
      </c>
      <c r="C18" s="14">
        <v>1</v>
      </c>
      <c r="D18" s="15">
        <f>[1]FONDO_A!F21+[1]FONDO_B!G19</f>
        <v>0</v>
      </c>
      <c r="E18" s="15">
        <f>'[1]TOTALE_FONDOA+B'!B19</f>
        <v>858.96731899710414</v>
      </c>
      <c r="F18" s="16">
        <f>'[1]TOTALE_FONDOA+B'!C19</f>
        <v>870.31923039751109</v>
      </c>
      <c r="G18" s="15">
        <f>E18+F18</f>
        <v>1729.2865493946151</v>
      </c>
    </row>
    <row r="19" spans="1:7" x14ac:dyDescent="0.25">
      <c r="A19" s="43"/>
      <c r="B19" s="12" t="s">
        <v>58</v>
      </c>
      <c r="C19" s="14">
        <v>1</v>
      </c>
      <c r="D19" s="15">
        <f>[1]FONDO_A!F22+[1]FONDO_B!G20</f>
        <v>0</v>
      </c>
      <c r="E19" s="15">
        <f>'[1]TOTALE_FONDOA+B'!B20</f>
        <v>1104.3549999962768</v>
      </c>
      <c r="F19" s="16">
        <f>'[1]TOTALE_FONDOA+B'!C20</f>
        <v>1118.9498976568668</v>
      </c>
      <c r="G19" s="15">
        <f>E19+F19</f>
        <v>2223.3048976531436</v>
      </c>
    </row>
    <row r="20" spans="1:7" x14ac:dyDescent="0.25">
      <c r="A20" s="48"/>
      <c r="B20" s="12" t="s">
        <v>55</v>
      </c>
      <c r="C20" s="14">
        <v>1</v>
      </c>
      <c r="D20" s="15">
        <f>[1]FONDO_A!F23+[1]FONDO_B!G21</f>
        <v>0</v>
      </c>
      <c r="E20" s="15">
        <f>'[1]TOTALE_FONDOA+B'!B21</f>
        <v>1104.3549999962768</v>
      </c>
      <c r="F20" s="16">
        <f>'[1]TOTALE_FONDOA+B'!C21</f>
        <v>1118.9498976568668</v>
      </c>
      <c r="G20" s="15">
        <f>E20+F20</f>
        <v>2223.3048976531436</v>
      </c>
    </row>
    <row r="21" spans="1:7" x14ac:dyDescent="0.25">
      <c r="A21" s="12"/>
      <c r="B21" s="12"/>
      <c r="C21" s="12"/>
      <c r="D21" s="15"/>
      <c r="E21" s="15"/>
      <c r="F21" s="18"/>
      <c r="G21" s="15"/>
    </row>
    <row r="22" spans="1:7" x14ac:dyDescent="0.25">
      <c r="A22" s="19"/>
      <c r="B22" s="19"/>
      <c r="C22" s="19"/>
      <c r="D22" s="17"/>
      <c r="E22" s="15"/>
      <c r="F22" s="16"/>
      <c r="G22" s="15"/>
    </row>
    <row r="23" spans="1:7" x14ac:dyDescent="0.25">
      <c r="A23" s="42" t="s">
        <v>12</v>
      </c>
      <c r="B23" s="12" t="s">
        <v>55</v>
      </c>
      <c r="C23" s="14">
        <v>1</v>
      </c>
      <c r="D23" s="15">
        <f>[1]FONDO_A!F28+[1]FONDO_B!G26</f>
        <v>0</v>
      </c>
      <c r="E23" s="15">
        <f>'[1]TOTALE_FONDOA+B'!B26</f>
        <v>1104.3549999962768</v>
      </c>
      <c r="F23" s="16">
        <f>'[1]TOTALE_FONDOA+B'!C26</f>
        <v>1114.4740980662393</v>
      </c>
      <c r="G23" s="15">
        <f>E23+F23-0.01</f>
        <v>2218.8190980625159</v>
      </c>
    </row>
    <row r="24" spans="1:7" x14ac:dyDescent="0.25">
      <c r="A24" s="43"/>
      <c r="B24" s="12" t="s">
        <v>55</v>
      </c>
      <c r="C24" s="14">
        <v>1</v>
      </c>
      <c r="D24" s="15">
        <f>[1]FONDO_A!F29+[1]FONDO_B!G27</f>
        <v>4.4757995906274672</v>
      </c>
      <c r="E24" s="15">
        <f>'[1]TOTALE_FONDOA+B'!B27</f>
        <v>736.23666666418455</v>
      </c>
      <c r="F24" s="16">
        <f>'[1]TOTALE_FONDOA+B'!C27</f>
        <v>739.99886565040788</v>
      </c>
      <c r="G24" s="15">
        <f>E24+F24</f>
        <v>1476.2355323145925</v>
      </c>
    </row>
    <row r="25" spans="1:7" x14ac:dyDescent="0.25">
      <c r="A25" s="43"/>
      <c r="B25" s="12" t="s">
        <v>55</v>
      </c>
      <c r="C25" s="14">
        <v>1</v>
      </c>
      <c r="D25" s="15">
        <f>[1]FONDO_A!F29+[1]FONDO_B!G28</f>
        <v>5.9677327875032899</v>
      </c>
      <c r="E25" s="15">
        <f>'[1]TOTALE_FONDOA+B'!B28</f>
        <v>1104.3549999962768</v>
      </c>
      <c r="F25" s="16">
        <f>'[1]TOTALE_FONDOA+B'!C28</f>
        <v>1101.046699294357</v>
      </c>
      <c r="G25" s="15">
        <f>E25+F25</f>
        <v>2205.4016992906336</v>
      </c>
    </row>
    <row r="26" spans="1:7" x14ac:dyDescent="0.25">
      <c r="A26" s="48"/>
      <c r="B26" s="12" t="s">
        <v>59</v>
      </c>
      <c r="C26" s="14">
        <v>1</v>
      </c>
      <c r="D26" s="15">
        <f>[1]FONDO_A!F31+[1]FONDO_B!G29</f>
        <v>17.903198362509869</v>
      </c>
      <c r="E26" s="15">
        <f>'[1]TOTALE_FONDOA+B'!B29</f>
        <v>96.353557909931553</v>
      </c>
      <c r="F26" s="16">
        <f>'[1]TOTALE_FONDOA+B'!C29</f>
        <v>97.626944019410772</v>
      </c>
      <c r="G26" s="15">
        <f>E26+F26</f>
        <v>193.98050192934232</v>
      </c>
    </row>
    <row r="27" spans="1:7" x14ac:dyDescent="0.25">
      <c r="A27" s="12"/>
      <c r="B27" s="12"/>
      <c r="C27" s="12"/>
      <c r="D27" s="15"/>
      <c r="E27" s="15"/>
      <c r="F27" s="18"/>
      <c r="G27" s="15"/>
    </row>
    <row r="28" spans="1:7" x14ac:dyDescent="0.25">
      <c r="A28" s="12"/>
      <c r="B28" s="12"/>
      <c r="C28" s="12"/>
      <c r="D28" s="15"/>
      <c r="E28" s="15"/>
      <c r="F28" s="16"/>
      <c r="G28" s="15"/>
    </row>
    <row r="29" spans="1:7" x14ac:dyDescent="0.25">
      <c r="A29" s="50" t="s">
        <v>13</v>
      </c>
      <c r="B29" s="12" t="s">
        <v>57</v>
      </c>
      <c r="C29" s="14">
        <v>1</v>
      </c>
      <c r="D29" s="15">
        <f>[1]FONDO_A!F36+[1]FONDO_B!G35</f>
        <v>13.925107686360178</v>
      </c>
      <c r="E29" s="15">
        <f>'[1]TOTALE_FONDOA+B'!B34</f>
        <v>858.96731899710414</v>
      </c>
      <c r="F29" s="16">
        <f>'[1]TOTALE_FONDOA+B'!C34</f>
        <v>856.39412271115089</v>
      </c>
      <c r="G29" s="15">
        <f>E29+F29+0.01</f>
        <v>1715.3714417082549</v>
      </c>
    </row>
    <row r="30" spans="1:7" x14ac:dyDescent="0.25">
      <c r="A30" s="51"/>
      <c r="B30" s="12" t="s">
        <v>60</v>
      </c>
      <c r="C30" s="14">
        <v>1</v>
      </c>
      <c r="D30" s="15">
        <f>[1]FONDO_A!F37+[1]FONDO_B!G36</f>
        <v>0</v>
      </c>
      <c r="E30" s="15">
        <f>'[1]TOTALE_FONDOA+B'!B35</f>
        <v>297.32634615284371</v>
      </c>
      <c r="F30" s="16">
        <f>'[1]TOTALE_FONDOA+B'!C35</f>
        <v>301.25574167684874</v>
      </c>
      <c r="G30" s="15">
        <f>E30+F30+0.01</f>
        <v>598.59208782969245</v>
      </c>
    </row>
    <row r="31" spans="1:7" x14ac:dyDescent="0.25">
      <c r="A31" s="49"/>
      <c r="B31" s="12" t="s">
        <v>57</v>
      </c>
      <c r="C31" s="14">
        <v>1</v>
      </c>
      <c r="D31" s="15">
        <f>[1]FONDO_A!F38+[1]FONDO_B!G37</f>
        <v>0</v>
      </c>
      <c r="E31" s="15">
        <f>'[1]TOTALE_FONDOA+B'!B36</f>
        <v>552.17749999813839</v>
      </c>
      <c r="F31" s="16">
        <f>'[1]TOTALE_FONDOA+B'!C36</f>
        <v>559.47494882843341</v>
      </c>
      <c r="G31" s="15">
        <f>E31+F31</f>
        <v>1111.6524488265718</v>
      </c>
    </row>
    <row r="32" spans="1:7" x14ac:dyDescent="0.25">
      <c r="A32" s="12"/>
      <c r="B32" s="12"/>
      <c r="C32" s="12"/>
      <c r="D32" s="15"/>
      <c r="E32" s="15"/>
      <c r="F32" s="18"/>
      <c r="G32" s="15"/>
    </row>
    <row r="33" spans="1:7" x14ac:dyDescent="0.25">
      <c r="A33" s="12"/>
      <c r="B33" s="12"/>
      <c r="C33" s="12"/>
      <c r="D33" s="15"/>
      <c r="E33" s="15"/>
      <c r="F33" s="16"/>
      <c r="G33" s="15"/>
    </row>
    <row r="34" spans="1:7" x14ac:dyDescent="0.25">
      <c r="A34" s="43" t="s">
        <v>61</v>
      </c>
      <c r="B34" s="12" t="s">
        <v>60</v>
      </c>
      <c r="C34" s="14">
        <v>1</v>
      </c>
      <c r="D34" s="15">
        <f>[1]FONDO_A!F42+[1]FONDO_B!G42</f>
        <v>48.242596539266216</v>
      </c>
      <c r="E34" s="15">
        <f>[1]FONDO_A!G42</f>
        <v>1165.5192769191474</v>
      </c>
      <c r="F34" s="16">
        <f>[1]FONDO_B!H42</f>
        <v>1198.3679535048973</v>
      </c>
      <c r="G34" s="15">
        <f t="shared" ref="G34:G40" si="0">E34+F34</f>
        <v>2363.8872304240449</v>
      </c>
    </row>
    <row r="35" spans="1:7" x14ac:dyDescent="0.25">
      <c r="A35" s="43"/>
      <c r="B35" s="12" t="s">
        <v>55</v>
      </c>
      <c r="C35" s="14">
        <v>1</v>
      </c>
      <c r="D35" s="15">
        <f>[1]FONDO_A!F43+[1]FONDO_B!G43</f>
        <v>22.709596786535961</v>
      </c>
      <c r="E35" s="15">
        <f>[1]FONDO_A!G43</f>
        <v>1104.3549999962768</v>
      </c>
      <c r="F35" s="16">
        <f>[1]FONDO_B!H43</f>
        <v>1112.770242540262</v>
      </c>
      <c r="G35" s="15">
        <f>E35+F35-0.01</f>
        <v>2217.1152425365385</v>
      </c>
    </row>
    <row r="36" spans="1:7" x14ac:dyDescent="0.25">
      <c r="A36" s="43"/>
      <c r="B36" s="12" t="s">
        <v>62</v>
      </c>
      <c r="C36" s="14">
        <v>1</v>
      </c>
      <c r="D36" s="15">
        <f>[1]FONDO_A!F44+[1]FONDO_B!G44</f>
        <v>15.372650132424342</v>
      </c>
      <c r="E36" s="15">
        <f>[1]FONDO_A!G44</f>
        <v>934.4542307660804</v>
      </c>
      <c r="F36" s="16">
        <f>[1]FONDO_B!H44</f>
        <v>945.41798314409698</v>
      </c>
      <c r="G36" s="15">
        <f t="shared" si="0"/>
        <v>1879.8722139101774</v>
      </c>
    </row>
    <row r="37" spans="1:7" x14ac:dyDescent="0.25">
      <c r="A37" s="43"/>
      <c r="B37" s="12" t="s">
        <v>55</v>
      </c>
      <c r="C37" s="14">
        <v>1</v>
      </c>
      <c r="D37" s="15">
        <f>[1]FONDO_A!F45+[1]FONDO_B!G45</f>
        <v>8.9593393572922988</v>
      </c>
      <c r="E37" s="15">
        <f>[1]FONDO_A!G45</f>
        <v>1099.9375799962916</v>
      </c>
      <c r="F37" s="16">
        <f>[1]FONDO_B!H45</f>
        <v>1130.9379199694906</v>
      </c>
      <c r="G37" s="15">
        <f t="shared" si="0"/>
        <v>2230.8754999657822</v>
      </c>
    </row>
    <row r="38" spans="1:7" x14ac:dyDescent="0.25">
      <c r="A38" s="43"/>
      <c r="B38" s="12" t="s">
        <v>60</v>
      </c>
      <c r="C38" s="14">
        <v>1</v>
      </c>
      <c r="D38" s="15">
        <f>[1]FONDO_A!F46+[1]FONDO_B!G46</f>
        <v>0</v>
      </c>
      <c r="E38" s="15">
        <f>[1]FONDO_A!G46</f>
        <v>594.65269230568742</v>
      </c>
      <c r="F38" s="16">
        <f>[1]FONDO_B!H46</f>
        <v>611.41222117596806</v>
      </c>
      <c r="G38" s="15">
        <f t="shared" si="0"/>
        <v>1206.0649134816554</v>
      </c>
    </row>
    <row r="39" spans="1:7" x14ac:dyDescent="0.25">
      <c r="A39" s="43"/>
      <c r="B39" s="12" t="s">
        <v>62</v>
      </c>
      <c r="C39" s="14">
        <v>1</v>
      </c>
      <c r="D39" s="15">
        <f>[1]FONDO_A!F47+[1]FONDO_B!G47</f>
        <v>38.431625331060857</v>
      </c>
      <c r="E39" s="15">
        <f>[1]FONDO_A!G47</f>
        <v>934.4542307660804</v>
      </c>
      <c r="F39" s="16">
        <f>[1]FONDO_B!H47</f>
        <v>922.35900794546046</v>
      </c>
      <c r="G39" s="15">
        <f>E39+F39</f>
        <v>1856.8132387115409</v>
      </c>
    </row>
    <row r="40" spans="1:7" x14ac:dyDescent="0.25">
      <c r="A40" s="43"/>
      <c r="B40" s="12" t="s">
        <v>55</v>
      </c>
      <c r="C40" s="54" t="s">
        <v>63</v>
      </c>
      <c r="D40" s="15">
        <f>[1]FONDO_A!F48+[1]FONDO_B!G48</f>
        <v>130.2016882428062</v>
      </c>
      <c r="E40" s="15">
        <f>[1]FONDO_A!G48</f>
        <v>460.14791666511536</v>
      </c>
      <c r="F40" s="16">
        <f>[1]FONDO_B!H48</f>
        <v>248.29159153279318</v>
      </c>
      <c r="G40" s="15">
        <f t="shared" si="0"/>
        <v>708.43950819790848</v>
      </c>
    </row>
    <row r="41" spans="1:7" x14ac:dyDescent="0.25">
      <c r="A41" s="12"/>
      <c r="B41" s="12"/>
      <c r="C41" s="12"/>
      <c r="D41" s="15"/>
      <c r="E41" s="17"/>
      <c r="F41" s="18"/>
      <c r="G41" s="15"/>
    </row>
    <row r="42" spans="1:7" x14ac:dyDescent="0.25">
      <c r="A42" s="12"/>
      <c r="B42" s="12"/>
      <c r="C42" s="12"/>
      <c r="D42" s="15"/>
      <c r="E42" s="15"/>
      <c r="F42" s="18"/>
      <c r="G42" s="15"/>
    </row>
    <row r="43" spans="1:7" x14ac:dyDescent="0.25">
      <c r="A43" s="44" t="s">
        <v>14</v>
      </c>
      <c r="B43" s="12" t="s">
        <v>55</v>
      </c>
      <c r="C43" s="14">
        <v>1</v>
      </c>
      <c r="D43" s="15">
        <f>[1]FONDO_A!F52+[1]FONDO_B!G52</f>
        <v>0</v>
      </c>
      <c r="E43" s="15">
        <f>'[1]TOTALE_FONDOA+B'!B50</f>
        <v>1104.3549999962768</v>
      </c>
      <c r="F43" s="16">
        <f>'[1]TOTALE_FONDOA+B'!C50</f>
        <v>1118.9498976568668</v>
      </c>
      <c r="G43" s="15">
        <f>E43+F43</f>
        <v>2223.3048976531436</v>
      </c>
    </row>
    <row r="44" spans="1:7" x14ac:dyDescent="0.25">
      <c r="A44" s="45"/>
      <c r="B44" s="12" t="s">
        <v>55</v>
      </c>
      <c r="C44" s="14">
        <v>1</v>
      </c>
      <c r="D44" s="15">
        <f>[1]FONDO_A!F53+[1]FONDO_B!G53</f>
        <v>17.903198362509869</v>
      </c>
      <c r="E44" s="15">
        <f>'[1]TOTALE_FONDOA+B'!B51</f>
        <v>1104.3549999962768</v>
      </c>
      <c r="F44" s="16">
        <f>'[1]TOTALE_FONDOA+B'!C51</f>
        <v>1101.046699294357</v>
      </c>
      <c r="G44" s="15">
        <f>E44+F44</f>
        <v>2205.4016992906336</v>
      </c>
    </row>
    <row r="45" spans="1:7" x14ac:dyDescent="0.25">
      <c r="A45" s="45"/>
      <c r="B45" s="12" t="s">
        <v>55</v>
      </c>
      <c r="C45" s="14">
        <v>1</v>
      </c>
      <c r="D45" s="15">
        <f>[1]FONDO_A!F54+[1]FONDO_B!G54</f>
        <v>0</v>
      </c>
      <c r="E45" s="15">
        <f>'[1]TOTALE_FONDOA+B'!B52</f>
        <v>1104.3549999962768</v>
      </c>
      <c r="F45" s="16">
        <f>'[1]TOTALE_FONDOA+B'!C52</f>
        <v>1118.9498976568668</v>
      </c>
      <c r="G45" s="15">
        <f>E45+F45</f>
        <v>2223.3048976531436</v>
      </c>
    </row>
    <row r="46" spans="1:7" x14ac:dyDescent="0.25">
      <c r="A46" s="46"/>
      <c r="B46" s="12" t="s">
        <v>57</v>
      </c>
      <c r="C46" s="14">
        <v>1</v>
      </c>
      <c r="D46" s="15">
        <f>[1]FONDO_A!F55+[1]FONDO_B!G55</f>
        <v>0</v>
      </c>
      <c r="E46" s="15">
        <f>'[1]TOTALE_FONDOA+B'!B53</f>
        <v>920.25902149689728</v>
      </c>
      <c r="F46" s="16">
        <f>'[1]TOTALE_FONDOA+B'!C53</f>
        <v>932.42094971746701</v>
      </c>
      <c r="G46" s="15">
        <f>E46+F46</f>
        <v>1852.6799712143643</v>
      </c>
    </row>
    <row r="47" spans="1:7" x14ac:dyDescent="0.25">
      <c r="A47" s="12"/>
      <c r="B47" s="22"/>
      <c r="C47" s="22"/>
      <c r="D47" s="22"/>
      <c r="E47" s="23"/>
      <c r="F47" s="21"/>
      <c r="G47" s="23"/>
    </row>
    <row r="48" spans="1:7" x14ac:dyDescent="0.25">
      <c r="A48" s="22" t="s">
        <v>15</v>
      </c>
      <c r="B48" s="12"/>
      <c r="C48" s="12"/>
      <c r="D48" s="15">
        <f>SUM(D9:D47)</f>
        <v>364.30155823925634</v>
      </c>
      <c r="E48" s="18">
        <f>SUM(E9:E47)</f>
        <v>22778.70760825049</v>
      </c>
      <c r="F48" s="18">
        <f>SUM(F9:F47)</f>
        <v>22794.950833510251</v>
      </c>
      <c r="G48" s="17">
        <f>SUM(G9:G47)+0.01</f>
        <v>45573.658441760723</v>
      </c>
    </row>
  </sheetData>
  <mergeCells count="7">
    <mergeCell ref="A3:G3"/>
    <mergeCell ref="A9:A12"/>
    <mergeCell ref="A18:A20"/>
    <mergeCell ref="A23:A26"/>
    <mergeCell ref="A29:A31"/>
    <mergeCell ref="A34:A40"/>
    <mergeCell ref="A43:A46"/>
  </mergeCells>
  <printOptions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2FEE-0284-43A0-9914-9945DBB361D9}">
  <dimension ref="A1:C25"/>
  <sheetViews>
    <sheetView topLeftCell="A2" workbookViewId="0">
      <selection activeCell="H15" sqref="H15"/>
    </sheetView>
  </sheetViews>
  <sheetFormatPr defaultRowHeight="15" x14ac:dyDescent="0.25"/>
  <cols>
    <col min="1" max="1" width="60.85546875" customWidth="1"/>
    <col min="2" max="2" width="23.42578125" customWidth="1"/>
    <col min="3" max="3" width="23.85546875" customWidth="1"/>
  </cols>
  <sheetData>
    <row r="1" spans="1:3" ht="81.75" customHeight="1" x14ac:dyDescent="0.25"/>
    <row r="2" spans="1:3" ht="20.25" x14ac:dyDescent="0.3">
      <c r="A2" s="41" t="s">
        <v>0</v>
      </c>
      <c r="B2" s="52"/>
      <c r="C2" s="52"/>
    </row>
    <row r="3" spans="1:3" ht="20.25" x14ac:dyDescent="0.3">
      <c r="A3" s="39"/>
      <c r="B3" s="40"/>
      <c r="C3" s="40"/>
    </row>
    <row r="4" spans="1:3" ht="17.25" x14ac:dyDescent="0.3">
      <c r="A4" s="24" t="s">
        <v>64</v>
      </c>
    </row>
    <row r="5" spans="1:3" ht="15.75" x14ac:dyDescent="0.25">
      <c r="A5" s="25" t="s">
        <v>26</v>
      </c>
      <c r="B5" s="26" t="s">
        <v>27</v>
      </c>
      <c r="C5" s="26" t="s">
        <v>28</v>
      </c>
    </row>
    <row r="6" spans="1:3" ht="15.75" x14ac:dyDescent="0.25">
      <c r="A6" s="27" t="s">
        <v>29</v>
      </c>
      <c r="B6" s="28">
        <v>23119.759999999998</v>
      </c>
      <c r="C6" s="29">
        <v>22794.95</v>
      </c>
    </row>
    <row r="7" spans="1:3" ht="15.75" x14ac:dyDescent="0.25">
      <c r="A7" s="30" t="s">
        <v>30</v>
      </c>
      <c r="B7" s="31">
        <v>22818.2</v>
      </c>
      <c r="C7" s="32">
        <v>22778.71</v>
      </c>
    </row>
    <row r="8" spans="1:3" ht="15" customHeight="1" x14ac:dyDescent="0.25">
      <c r="A8" s="30" t="s">
        <v>31</v>
      </c>
      <c r="B8" s="31">
        <v>301.56</v>
      </c>
      <c r="C8" s="32">
        <v>138.21</v>
      </c>
    </row>
    <row r="9" spans="1:3" ht="15.75" x14ac:dyDescent="0.25">
      <c r="A9" s="30" t="s">
        <v>32</v>
      </c>
      <c r="B9" s="31">
        <v>9100</v>
      </c>
      <c r="C9" s="32">
        <f>7822.31+777.62</f>
        <v>8599.93</v>
      </c>
    </row>
    <row r="10" spans="1:3" ht="15.75" x14ac:dyDescent="0.25">
      <c r="A10" s="30" t="s">
        <v>33</v>
      </c>
      <c r="B10" s="31">
        <v>0</v>
      </c>
      <c r="C10" s="32">
        <v>0</v>
      </c>
    </row>
    <row r="11" spans="1:3" ht="15.75" x14ac:dyDescent="0.25">
      <c r="A11" s="30" t="s">
        <v>34</v>
      </c>
      <c r="B11" s="31">
        <v>1906.88</v>
      </c>
      <c r="C11" s="32">
        <v>1929.6</v>
      </c>
    </row>
    <row r="12" spans="1:3" ht="15.75" x14ac:dyDescent="0.25">
      <c r="A12" s="33" t="s">
        <v>35</v>
      </c>
      <c r="B12" s="31">
        <v>0</v>
      </c>
      <c r="C12" s="32">
        <v>0</v>
      </c>
    </row>
    <row r="13" spans="1:3" ht="15.75" x14ac:dyDescent="0.25">
      <c r="A13" s="30" t="s">
        <v>36</v>
      </c>
      <c r="B13" s="31">
        <v>2465</v>
      </c>
      <c r="C13" s="32">
        <v>1620.51</v>
      </c>
    </row>
    <row r="14" spans="1:3" ht="15.75" x14ac:dyDescent="0.25">
      <c r="A14" s="30" t="s">
        <v>37</v>
      </c>
      <c r="B14" s="31">
        <v>2200</v>
      </c>
      <c r="C14" s="32">
        <v>2185.6</v>
      </c>
    </row>
    <row r="15" spans="1:3" ht="15.75" x14ac:dyDescent="0.25">
      <c r="A15" s="30" t="s">
        <v>38</v>
      </c>
      <c r="B15" s="31">
        <v>3350</v>
      </c>
      <c r="C15" s="32">
        <v>2990.1</v>
      </c>
    </row>
    <row r="16" spans="1:3" ht="15.75" x14ac:dyDescent="0.25">
      <c r="A16" s="30" t="s">
        <v>39</v>
      </c>
      <c r="B16" s="31">
        <v>3360</v>
      </c>
      <c r="C16" s="32">
        <v>2996</v>
      </c>
    </row>
    <row r="17" spans="1:3" ht="15.75" x14ac:dyDescent="0.25">
      <c r="A17" s="30" t="s">
        <v>40</v>
      </c>
      <c r="B17" s="31">
        <v>0</v>
      </c>
      <c r="C17" s="32">
        <v>0</v>
      </c>
    </row>
    <row r="18" spans="1:3" ht="15.75" x14ac:dyDescent="0.25">
      <c r="A18" s="30" t="s">
        <v>41</v>
      </c>
      <c r="B18" s="31">
        <v>0</v>
      </c>
      <c r="C18" s="32">
        <v>0</v>
      </c>
    </row>
    <row r="19" spans="1:3" ht="31.5" x14ac:dyDescent="0.25">
      <c r="A19" s="34" t="s">
        <v>42</v>
      </c>
      <c r="B19" s="31">
        <v>0</v>
      </c>
      <c r="C19" s="32">
        <v>0</v>
      </c>
    </row>
    <row r="20" spans="1:3" ht="15.75" x14ac:dyDescent="0.25">
      <c r="A20" s="30" t="s">
        <v>43</v>
      </c>
      <c r="B20" s="31">
        <v>0</v>
      </c>
      <c r="C20" s="32">
        <v>0</v>
      </c>
    </row>
    <row r="21" spans="1:3" ht="16.5" customHeight="1" x14ac:dyDescent="0.25">
      <c r="A21" s="30" t="s">
        <v>44</v>
      </c>
      <c r="B21" s="31">
        <v>60000</v>
      </c>
      <c r="C21" s="32">
        <v>0</v>
      </c>
    </row>
    <row r="22" spans="1:3" ht="15.75" x14ac:dyDescent="0.25">
      <c r="A22" s="30" t="s">
        <v>45</v>
      </c>
      <c r="B22" s="31">
        <v>3000</v>
      </c>
      <c r="C22" s="32">
        <v>0</v>
      </c>
    </row>
    <row r="23" spans="1:3" ht="15.75" x14ac:dyDescent="0.25">
      <c r="A23" s="30" t="s">
        <v>46</v>
      </c>
      <c r="B23" s="31">
        <v>0</v>
      </c>
      <c r="C23" s="32">
        <v>0</v>
      </c>
    </row>
    <row r="24" spans="1:3" ht="15.75" x14ac:dyDescent="0.25">
      <c r="A24" s="35" t="s">
        <v>47</v>
      </c>
      <c r="B24" s="31">
        <v>0</v>
      </c>
      <c r="C24" s="32">
        <v>0</v>
      </c>
    </row>
    <row r="25" spans="1:3" ht="15.75" x14ac:dyDescent="0.25">
      <c r="A25" s="36" t="s">
        <v>15</v>
      </c>
      <c r="B25" s="37">
        <f>SUM(B6:B24)</f>
        <v>131621.4</v>
      </c>
      <c r="C25" s="38">
        <f>SUM(C6:C24)-0.01</f>
        <v>66033.600000000006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retribuzione_risultato_P.O.2025</vt:lpstr>
      <vt:lpstr>performance_dipendenti_2025</vt:lpstr>
      <vt:lpstr>liquidato_CCDI_2025</vt:lpstr>
      <vt:lpstr>performance_dipendenti_2025!Area_stampa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Laura Pedruzzi</cp:lastModifiedBy>
  <cp:lastPrinted>2026-05-13T09:33:03Z</cp:lastPrinted>
  <dcterms:created xsi:type="dcterms:W3CDTF">2024-09-19T13:21:26Z</dcterms:created>
  <dcterms:modified xsi:type="dcterms:W3CDTF">2026-06-09T09:39:24Z</dcterms:modified>
</cp:coreProperties>
</file>