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er\Municipio\GestioneRisFinanziarie\Contabilita\RAGIONERIA\amministrazione trasparente\dati web amministrazione trasparente\performance\"/>
    </mc:Choice>
  </mc:AlternateContent>
  <xr:revisionPtr revIDLastSave="0" documentId="13_ncr:1_{AA13D9F0-4C29-47AB-A835-E43EA2B36535}" xr6:coauthVersionLast="47" xr6:coauthVersionMax="47" xr10:uidLastSave="{00000000-0000-0000-0000-000000000000}"/>
  <bookViews>
    <workbookView xWindow="-120" yWindow="-120" windowWidth="29040" windowHeight="15840" activeTab="1" xr2:uid="{C285A5F8-6BA3-4BCF-B11B-D528855FDA0E}"/>
  </bookViews>
  <sheets>
    <sheet name="retribuzione_risultato_P.O.2021" sheetId="1" r:id="rId1"/>
    <sheet name="performance_dipendenti_2021" sheetId="2" r:id="rId2"/>
    <sheet name="Liquidato_CCDI_2021" sheetId="3" r:id="rId3"/>
  </sheets>
  <externalReferences>
    <externalReference r:id="rId4"/>
  </externalReferences>
  <definedNames>
    <definedName name="_xlnm.Print_Area" localSheetId="1">performance_dipendenti_2021!#REF!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C18" i="3"/>
  <c r="C26" i="3" s="1"/>
  <c r="B16" i="3"/>
  <c r="B15" i="3"/>
  <c r="F10" i="1"/>
  <c r="F9" i="1"/>
  <c r="F8" i="1"/>
  <c r="F7" i="1"/>
  <c r="D10" i="1"/>
  <c r="C10" i="1"/>
  <c r="C9" i="1"/>
  <c r="D9" i="1" s="1"/>
  <c r="C8" i="1"/>
  <c r="D8" i="1" s="1"/>
  <c r="C7" i="1"/>
  <c r="D7" i="1" s="1"/>
  <c r="B26" i="3" l="1"/>
  <c r="D12" i="1"/>
  <c r="F12" i="1"/>
  <c r="C12" i="1"/>
</calcChain>
</file>

<file path=xl/sharedStrings.xml><?xml version="1.0" encoding="utf-8"?>
<sst xmlns="http://schemas.openxmlformats.org/spreadsheetml/2006/main" count="92" uniqueCount="68">
  <si>
    <t>COMUNE DI TERNO D'ISOLA</t>
  </si>
  <si>
    <t xml:space="preserve">INDENNITA' DI RISULTATO ANNO 2021 </t>
  </si>
  <si>
    <t>% di riparto proporzionata all'indennità di posizione</t>
  </si>
  <si>
    <t>indennità di risultato annua complessiva € 9.750,00</t>
  </si>
  <si>
    <t>indennità di risultato spettante per l'anno 2021</t>
  </si>
  <si>
    <t>% erogazione dell'indennità in base al valore % della fascia **</t>
  </si>
  <si>
    <t>indennità di risultato liquidata anno 2021</t>
  </si>
  <si>
    <t>SETTORE POLIZIA LOCALE</t>
  </si>
  <si>
    <t>SETTORE AFFARI GENERALI</t>
  </si>
  <si>
    <t>SETTORE GESTIONE RISORSE FINANZIARIE</t>
  </si>
  <si>
    <t>SETTORE GESTIONEN TERRITORIO</t>
  </si>
  <si>
    <t>**come da scheda di valutazione adottata con del di G.C. n. 28 del 09/02/2017</t>
  </si>
  <si>
    <t>valore % della fascia</t>
  </si>
  <si>
    <t>% di erogazione del premio</t>
  </si>
  <si>
    <t>0-50%</t>
  </si>
  <si>
    <t>51-70%</t>
  </si>
  <si>
    <t>71-85%</t>
  </si>
  <si>
    <t>86-100%</t>
  </si>
  <si>
    <t xml:space="preserve"> PREMI CORRELATI ALLA PERFORMANCE ORGANIZZATIVA E INDIVIDUALE ANNO 2021 Art.16 C.C.D.I. 2021</t>
  </si>
  <si>
    <t>UFFICI</t>
  </si>
  <si>
    <t>%</t>
  </si>
  <si>
    <t>decurtazione</t>
  </si>
  <si>
    <t xml:space="preserve">performance </t>
  </si>
  <si>
    <t>TOTALE</t>
  </si>
  <si>
    <t>categoria</t>
  </si>
  <si>
    <t>ragg.obiettivi settore</t>
  </si>
  <si>
    <t>assenze</t>
  </si>
  <si>
    <t>organizzativa</t>
  </si>
  <si>
    <t>individuale</t>
  </si>
  <si>
    <t>SEGRETERIA</t>
  </si>
  <si>
    <t>D</t>
  </si>
  <si>
    <t>C</t>
  </si>
  <si>
    <t>BIBLIOTECA</t>
  </si>
  <si>
    <t xml:space="preserve"> RAGIONERIA</t>
  </si>
  <si>
    <t>C p.t.</t>
  </si>
  <si>
    <t xml:space="preserve">C </t>
  </si>
  <si>
    <t>B1</t>
  </si>
  <si>
    <t>ANAGRAFE</t>
  </si>
  <si>
    <t>B3</t>
  </si>
  <si>
    <t>D p.t.</t>
  </si>
  <si>
    <t>SERVIZI SOCIALI</t>
  </si>
  <si>
    <t>B1 p.t.</t>
  </si>
  <si>
    <t>TECNICO</t>
  </si>
  <si>
    <t>POLIZIA LOCALE</t>
  </si>
  <si>
    <t>Totale</t>
  </si>
  <si>
    <t>Premi correlati alla Performance anno 2021</t>
  </si>
  <si>
    <t>Finalità del compenso</t>
  </si>
  <si>
    <t>Risorse assegnate</t>
  </si>
  <si>
    <t>Risorse liquidate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</si>
  <si>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</si>
  <si>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</si>
  <si>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</si>
  <si>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</si>
  <si>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</si>
  <si>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di reperibilità.</t>
  </si>
  <si>
    <t>Indennità per orario ordinario notturno, festivo, festivo-notturno</t>
  </si>
  <si>
    <t>Indennità per particolari condizioni di lavoro</t>
  </si>
  <si>
    <t>Indennità per orario ordinario estivo, notturno ed estivo-notturno.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</si>
  <si>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</si>
  <si>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</si>
  <si>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</si>
  <si>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</si>
  <si>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</si>
  <si>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</si>
  <si>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</si>
  <si>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</si>
  <si>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Progetti specifici finanziati (art. 67 c. 5, lett. b)</t>
  </si>
  <si>
    <t>Progetti per la Polizia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</si>
</sst>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0_-;\-* #,##0.000_-;_-* &quot;-&quot;_-;_-@_-"/>
    <numFmt numFmtId="166" formatCode="_-&quot;€ &quot;* #,##0.00_-;&quot;-€ &quot;* #,##0.00_-;_-&quot;€ &quot;* \-??_-;_-@_-"/>
    <numFmt numFmtId="167" formatCode="#,##0.00\ &quot;€&quot;"/>
    <numFmt numFmtId="168" formatCode="_-[$€-2]\ * #,##0.00_-;\-[$€-2]\ * #,##0.00_-;_-[$€-2]\ * &quot;-&quot;??_-;_-@_-"/>
    <numFmt numFmtId="169" formatCode="[$€-2]\ #,##0.00;[Red]\-[$€-2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i/>
      <sz val="13"/>
      <color theme="1"/>
      <name val="Calibri Light"/>
      <family val="2"/>
      <scheme val="maj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sz val="12"/>
      <name val="Calibri Light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9" fillId="0" borderId="0" applyFill="0" applyBorder="0" applyAlignment="0" applyProtection="0"/>
  </cellStyleXfs>
  <cellXfs count="10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44" fontId="3" fillId="0" borderId="8" xfId="1" applyFont="1" applyFill="1" applyBorder="1"/>
    <xf numFmtId="44" fontId="3" fillId="0" borderId="11" xfId="1" applyFont="1" applyFill="1" applyBorder="1"/>
    <xf numFmtId="0" fontId="0" fillId="0" borderId="7" xfId="0" applyBorder="1"/>
    <xf numFmtId="0" fontId="3" fillId="0" borderId="8" xfId="0" applyFont="1" applyBorder="1"/>
    <xf numFmtId="0" fontId="3" fillId="0" borderId="12" xfId="0" applyFont="1" applyBorder="1" applyAlignment="1">
      <alignment vertical="center"/>
    </xf>
    <xf numFmtId="44" fontId="3" fillId="0" borderId="10" xfId="0" applyNumberFormat="1" applyFont="1" applyBorder="1"/>
    <xf numFmtId="44" fontId="3" fillId="0" borderId="11" xfId="0" applyNumberFormat="1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44" fontId="3" fillId="0" borderId="17" xfId="1" applyFont="1" applyFill="1" applyBorder="1"/>
    <xf numFmtId="44" fontId="4" fillId="0" borderId="17" xfId="1" applyFont="1" applyFill="1" applyBorder="1"/>
    <xf numFmtId="0" fontId="5" fillId="0" borderId="16" xfId="0" applyFont="1" applyBorder="1"/>
    <xf numFmtId="0" fontId="4" fillId="0" borderId="17" xfId="0" applyFont="1" applyBorder="1"/>
    <xf numFmtId="2" fontId="0" fillId="0" borderId="0" xfId="0" applyNumberFormat="1"/>
    <xf numFmtId="164" fontId="5" fillId="0" borderId="0" xfId="0" applyNumberFormat="1" applyFont="1"/>
    <xf numFmtId="44" fontId="5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21" xfId="0" applyFont="1" applyBorder="1" applyAlignment="1">
      <alignment horizontal="center" wrapText="1"/>
    </xf>
    <xf numFmtId="10" fontId="3" fillId="0" borderId="13" xfId="1" applyNumberFormat="1" applyFont="1" applyFill="1" applyBorder="1"/>
    <xf numFmtId="9" fontId="3" fillId="0" borderId="11" xfId="2" applyFont="1" applyBorder="1"/>
    <xf numFmtId="0" fontId="8" fillId="0" borderId="0" xfId="0" quotePrefix="1" applyFont="1" applyAlignment="1">
      <alignment horizontal="left"/>
    </xf>
    <xf numFmtId="0" fontId="8" fillId="0" borderId="0" xfId="0" applyFont="1"/>
    <xf numFmtId="0" fontId="0" fillId="2" borderId="22" xfId="0" applyFill="1" applyBorder="1"/>
    <xf numFmtId="0" fontId="0" fillId="0" borderId="22" xfId="0" applyBorder="1"/>
    <xf numFmtId="166" fontId="0" fillId="0" borderId="22" xfId="5" applyFont="1" applyBorder="1"/>
    <xf numFmtId="9" fontId="1" fillId="0" borderId="22" xfId="2" applyFill="1" applyBorder="1"/>
    <xf numFmtId="167" fontId="0" fillId="0" borderId="22" xfId="0" applyNumberFormat="1" applyBorder="1"/>
    <xf numFmtId="167" fontId="0" fillId="0" borderId="22" xfId="5" applyNumberFormat="1" applyFont="1" applyBorder="1"/>
    <xf numFmtId="167" fontId="8" fillId="0" borderId="22" xfId="0" applyNumberFormat="1" applyFont="1" applyBorder="1"/>
    <xf numFmtId="167" fontId="8" fillId="0" borderId="22" xfId="5" applyNumberFormat="1" applyFont="1" applyBorder="1"/>
    <xf numFmtId="0" fontId="8" fillId="0" borderId="22" xfId="0" applyFont="1" applyBorder="1"/>
    <xf numFmtId="0" fontId="10" fillId="0" borderId="22" xfId="0" applyFont="1" applyBorder="1" applyAlignment="1">
      <alignment horizontal="center"/>
    </xf>
    <xf numFmtId="168" fontId="0" fillId="0" borderId="22" xfId="0" applyNumberFormat="1" applyBorder="1"/>
    <xf numFmtId="166" fontId="8" fillId="0" borderId="22" xfId="5" applyFont="1" applyBorder="1"/>
    <xf numFmtId="0" fontId="9" fillId="0" borderId="22" xfId="0" applyFont="1" applyBorder="1"/>
    <xf numFmtId="43" fontId="0" fillId="0" borderId="0" xfId="3" applyFont="1" applyFill="1" applyBorder="1"/>
    <xf numFmtId="0" fontId="11" fillId="0" borderId="23" xfId="0" applyFont="1" applyBorder="1"/>
    <xf numFmtId="0" fontId="12" fillId="3" borderId="22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justify" vertical="center" wrapText="1"/>
    </xf>
    <xf numFmtId="169" fontId="13" fillId="4" borderId="29" xfId="0" applyNumberFormat="1" applyFont="1" applyFill="1" applyBorder="1" applyAlignment="1">
      <alignment horizontal="justify" vertical="center" wrapText="1"/>
    </xf>
    <xf numFmtId="169" fontId="13" fillId="4" borderId="25" xfId="0" applyNumberFormat="1" applyFont="1" applyFill="1" applyBorder="1" applyAlignment="1">
      <alignment horizontal="justify" vertical="center" wrapText="1"/>
    </xf>
    <xf numFmtId="0" fontId="13" fillId="3" borderId="22" xfId="0" applyFont="1" applyFill="1" applyBorder="1" applyAlignment="1">
      <alignment horizontal="justify" vertical="center" wrapText="1"/>
    </xf>
    <xf numFmtId="169" fontId="13" fillId="4" borderId="30" xfId="0" applyNumberFormat="1" applyFont="1" applyFill="1" applyBorder="1" applyAlignment="1">
      <alignment horizontal="justify" vertical="center" wrapText="1"/>
    </xf>
    <xf numFmtId="169" fontId="13" fillId="4" borderId="22" xfId="0" applyNumberFormat="1" applyFont="1" applyFill="1" applyBorder="1" applyAlignment="1">
      <alignment horizontal="justify" vertical="center" wrapText="1"/>
    </xf>
    <xf numFmtId="0" fontId="13" fillId="3" borderId="23" xfId="0" applyFont="1" applyFill="1" applyBorder="1" applyAlignment="1">
      <alignment horizontal="justify" vertical="center" wrapText="1"/>
    </xf>
    <xf numFmtId="169" fontId="14" fillId="4" borderId="30" xfId="0" applyNumberFormat="1" applyFont="1" applyFill="1" applyBorder="1" applyAlignment="1">
      <alignment horizontal="justify" vertical="center" wrapText="1"/>
    </xf>
    <xf numFmtId="169" fontId="14" fillId="4" borderId="22" xfId="0" applyNumberFormat="1" applyFont="1" applyFill="1" applyBorder="1" applyAlignment="1">
      <alignment horizontal="justify" vertical="center" wrapText="1"/>
    </xf>
    <xf numFmtId="0" fontId="13" fillId="4" borderId="28" xfId="0" applyFont="1" applyFill="1" applyBorder="1" applyAlignment="1">
      <alignment horizontal="justify" vertical="center" wrapText="1"/>
    </xf>
    <xf numFmtId="0" fontId="13" fillId="4" borderId="23" xfId="0" applyFont="1" applyFill="1" applyBorder="1" applyAlignment="1">
      <alignment horizontal="justify" vertical="center" wrapText="1"/>
    </xf>
    <xf numFmtId="0" fontId="12" fillId="3" borderId="22" xfId="0" applyFont="1" applyFill="1" applyBorder="1" applyAlignment="1">
      <alignment horizontal="justify" vertical="center" wrapText="1"/>
    </xf>
    <xf numFmtId="169" fontId="12" fillId="4" borderId="31" xfId="0" applyNumberFormat="1" applyFont="1" applyFill="1" applyBorder="1" applyAlignment="1">
      <alignment horizontal="justify" vertical="center" wrapText="1"/>
    </xf>
    <xf numFmtId="169" fontId="12" fillId="4" borderId="32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/>
    <xf numFmtId="165" fontId="1" fillId="2" borderId="23" xfId="4" applyNumberFormat="1" applyFill="1" applyBorder="1"/>
    <xf numFmtId="0" fontId="0" fillId="2" borderId="23" xfId="0" applyFill="1" applyBorder="1"/>
    <xf numFmtId="166" fontId="9" fillId="2" borderId="23" xfId="5" applyFill="1" applyBorder="1"/>
    <xf numFmtId="0" fontId="0" fillId="2" borderId="25" xfId="0" applyFill="1" applyBorder="1" applyAlignment="1">
      <alignment horizontal="center" vertical="center"/>
    </xf>
    <xf numFmtId="14" fontId="0" fillId="2" borderId="26" xfId="0" applyNumberFormat="1" applyFill="1" applyBorder="1"/>
    <xf numFmtId="165" fontId="1" fillId="2" borderId="25" xfId="4" applyNumberFormat="1" applyFill="1" applyBorder="1"/>
    <xf numFmtId="0" fontId="0" fillId="2" borderId="25" xfId="0" applyFill="1" applyBorder="1"/>
    <xf numFmtId="166" fontId="9" fillId="2" borderId="25" xfId="5" applyFill="1" applyBorder="1"/>
    <xf numFmtId="0" fontId="7" fillId="0" borderId="0" xfId="0" applyFont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33" xfId="0" applyBorder="1"/>
    <xf numFmtId="0" fontId="15" fillId="0" borderId="0" xfId="0" applyFont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Euro" xfId="5" xr:uid="{37D2FB6D-4B73-4676-8A85-22AFD99D762D}"/>
    <cellStyle name="Migliaia" xfId="3" builtinId="3"/>
    <cellStyle name="Migliaia [0]" xfId="4" builtinId="6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28576</xdr:rowOff>
    </xdr:from>
    <xdr:to>
      <xdr:col>2</xdr:col>
      <xdr:colOff>1676400</xdr:colOff>
      <xdr:row>0</xdr:row>
      <xdr:rowOff>1085850</xdr:rowOff>
    </xdr:to>
    <xdr:pic>
      <xdr:nvPicPr>
        <xdr:cNvPr id="3" name="Immagine 1" descr="stemma">
          <a:extLst>
            <a:ext uri="{FF2B5EF4-FFF2-40B4-BE49-F238E27FC236}">
              <a16:creationId xmlns:a16="http://schemas.microsoft.com/office/drawing/2014/main" id="{4E1AB466-F66C-4C5B-9FC1-716854D5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576"/>
          <a:ext cx="1133475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0</xdr:row>
      <xdr:rowOff>0</xdr:rowOff>
    </xdr:from>
    <xdr:to>
      <xdr:col>3</xdr:col>
      <xdr:colOff>828675</xdr:colOff>
      <xdr:row>4</xdr:row>
      <xdr:rowOff>85725</xdr:rowOff>
    </xdr:to>
    <xdr:pic>
      <xdr:nvPicPr>
        <xdr:cNvPr id="11" name="Immagine 1" descr="stemma">
          <a:extLst>
            <a:ext uri="{FF2B5EF4-FFF2-40B4-BE49-F238E27FC236}">
              <a16:creationId xmlns:a16="http://schemas.microsoft.com/office/drawing/2014/main" id="{2D6F3C3A-1FF8-4576-B2A0-0F92E870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9620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3019425</xdr:colOff>
      <xdr:row>0</xdr:row>
      <xdr:rowOff>9525</xdr:rowOff>
    </xdr:from>
    <xdr:to>
      <xdr:col>1</xdr:col>
      <xdr:colOff>238125</xdr:colOff>
      <xdr:row>0</xdr:row>
      <xdr:rowOff>876300</xdr:rowOff>
    </xdr:to>
    <xdr:pic>
      <xdr:nvPicPr>
        <xdr:cNvPr id="4" name="Immagine 1" descr="stemma">
          <a:extLst>
            <a:ext uri="{FF2B5EF4-FFF2-40B4-BE49-F238E27FC236}">
              <a16:creationId xmlns:a16="http://schemas.microsoft.com/office/drawing/2014/main" id="{0B45D7AE-95A5-4AD2-9ABE-F6F85454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25"/>
          <a:ext cx="11334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eRisFinanziarie/Contabilita/RAGIONERIA/personale/Produttivit&#224;/PRODUTTIVITA'/incentivo%202019/incentivo_2019_CONTEGGI/incentivo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nnità"/>
      <sheetName val="led PROGR"/>
      <sheetName val="REPER."/>
      <sheetName val="RESIDUO"/>
      <sheetName val="ind. comparto"/>
      <sheetName val="RIEPILOGO X ellepi"/>
      <sheetName val="graduatoria magg.premio"/>
      <sheetName val="budget settore A"/>
      <sheetName val="budget settore B"/>
      <sheetName val="FONDO_A"/>
      <sheetName val="FONDO_B"/>
      <sheetName val="TOTALE_FONDOA+B"/>
      <sheetName val="liquid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44AE-8965-4174-9C1E-936AF6EFA83A}">
  <dimension ref="A1:G20"/>
  <sheetViews>
    <sheetView zoomScaleNormal="100" workbookViewId="0">
      <selection activeCell="A14" sqref="A14"/>
    </sheetView>
  </sheetViews>
  <sheetFormatPr defaultRowHeight="15" x14ac:dyDescent="0.25"/>
  <cols>
    <col min="1" max="1" width="58.7109375" customWidth="1"/>
    <col min="2" max="2" width="24.5703125" customWidth="1"/>
    <col min="3" max="3" width="35.7109375" customWidth="1"/>
    <col min="4" max="4" width="25.85546875" customWidth="1"/>
    <col min="5" max="5" width="21.140625" customWidth="1"/>
    <col min="6" max="6" width="19.28515625" customWidth="1"/>
  </cols>
  <sheetData>
    <row r="1" spans="1:7" ht="86.25" customHeight="1" x14ac:dyDescent="0.25"/>
    <row r="2" spans="1:7" ht="20.25" x14ac:dyDescent="0.3">
      <c r="A2" s="90" t="s">
        <v>0</v>
      </c>
      <c r="B2" s="90"/>
      <c r="C2" s="90"/>
      <c r="D2" s="90"/>
      <c r="E2" s="90"/>
      <c r="F2" s="90"/>
      <c r="G2" s="90"/>
    </row>
    <row r="3" spans="1:7" ht="15.75" thickBot="1" x14ac:dyDescent="0.3"/>
    <row r="4" spans="1:7" ht="19.5" thickBot="1" x14ac:dyDescent="0.35">
      <c r="A4" s="1" t="s">
        <v>1</v>
      </c>
      <c r="B4" s="2"/>
      <c r="C4" s="3"/>
      <c r="D4" s="4"/>
      <c r="E4" s="5"/>
      <c r="F4" s="6"/>
    </row>
    <row r="5" spans="1:7" ht="75.75" thickBot="1" x14ac:dyDescent="0.35">
      <c r="A5" s="7"/>
      <c r="B5" s="8" t="s">
        <v>2</v>
      </c>
      <c r="C5" s="43" t="s">
        <v>3</v>
      </c>
      <c r="D5" s="9" t="s">
        <v>4</v>
      </c>
      <c r="E5" s="10" t="s">
        <v>5</v>
      </c>
      <c r="F5" s="11" t="s">
        <v>6</v>
      </c>
    </row>
    <row r="6" spans="1:7" ht="18.75" x14ac:dyDescent="0.3">
      <c r="A6" s="12"/>
      <c r="B6" s="13"/>
      <c r="C6" s="13"/>
      <c r="D6" s="15"/>
      <c r="E6" s="16"/>
      <c r="F6" s="16"/>
    </row>
    <row r="7" spans="1:7" ht="18.75" x14ac:dyDescent="0.3">
      <c r="A7" s="17" t="s">
        <v>7</v>
      </c>
      <c r="B7" s="44">
        <v>0.223</v>
      </c>
      <c r="C7" s="14">
        <f>9750*22.3%</f>
        <v>2174.25</v>
      </c>
      <c r="D7" s="18">
        <f>C7-(((C7/365)*0.33)*74)</f>
        <v>2028.7837397260273</v>
      </c>
      <c r="E7" s="45">
        <v>1</v>
      </c>
      <c r="F7" s="19">
        <f>D7*E7</f>
        <v>2028.7837397260273</v>
      </c>
    </row>
    <row r="8" spans="1:7" ht="18.75" x14ac:dyDescent="0.3">
      <c r="A8" s="20" t="s">
        <v>8</v>
      </c>
      <c r="B8" s="44">
        <v>0.25900000000000001</v>
      </c>
      <c r="C8" s="14">
        <f>9750*25.9%</f>
        <v>2525.25</v>
      </c>
      <c r="D8" s="18">
        <f>(C8/12)*12</f>
        <v>2525.25</v>
      </c>
      <c r="E8" s="45">
        <v>1</v>
      </c>
      <c r="F8" s="19">
        <f>D8*E8</f>
        <v>2525.25</v>
      </c>
    </row>
    <row r="9" spans="1:7" ht="18.75" x14ac:dyDescent="0.3">
      <c r="A9" s="21" t="s">
        <v>9</v>
      </c>
      <c r="B9" s="44">
        <v>0.25900000000000001</v>
      </c>
      <c r="C9" s="14">
        <f t="shared" ref="C9:C10" si="0">9750*25.9%</f>
        <v>2525.25</v>
      </c>
      <c r="D9" s="18">
        <f>(C9/12)*12</f>
        <v>2525.25</v>
      </c>
      <c r="E9" s="45">
        <v>1</v>
      </c>
      <c r="F9" s="19">
        <f>D9*E9</f>
        <v>2525.25</v>
      </c>
    </row>
    <row r="10" spans="1:7" ht="18.75" x14ac:dyDescent="0.3">
      <c r="A10" s="21" t="s">
        <v>10</v>
      </c>
      <c r="B10" s="44">
        <v>0.25900000000000001</v>
      </c>
      <c r="C10" s="14">
        <f t="shared" si="0"/>
        <v>2525.25</v>
      </c>
      <c r="D10" s="18">
        <f>C10-(((C10/365)*0.33)*59)</f>
        <v>2390.5469383561644</v>
      </c>
      <c r="E10" s="45">
        <v>1</v>
      </c>
      <c r="F10" s="19">
        <f>D10*E10</f>
        <v>2390.5469383561644</v>
      </c>
    </row>
    <row r="11" spans="1:7" ht="19.5" thickBot="1" x14ac:dyDescent="0.35">
      <c r="A11" s="22"/>
      <c r="B11" s="23"/>
      <c r="C11" s="24"/>
      <c r="D11" s="25"/>
      <c r="E11" s="26"/>
      <c r="F11" s="26"/>
    </row>
    <row r="12" spans="1:7" x14ac:dyDescent="0.25">
      <c r="B12" s="27"/>
      <c r="C12" s="28">
        <f>SUM(C7:C11)</f>
        <v>9750</v>
      </c>
      <c r="D12" s="29">
        <f>SUM(D7:D11)</f>
        <v>9469.8306780821913</v>
      </c>
      <c r="E12" s="30"/>
      <c r="F12" s="29">
        <f>SUM(F7:F11)</f>
        <v>9469.8306780821913</v>
      </c>
    </row>
    <row r="13" spans="1:7" x14ac:dyDescent="0.25">
      <c r="A13" s="31"/>
    </row>
    <row r="14" spans="1:7" ht="15.75" thickBot="1" x14ac:dyDescent="0.3"/>
    <row r="15" spans="1:7" ht="15.75" thickBot="1" x14ac:dyDescent="0.3">
      <c r="A15" s="32"/>
      <c r="B15" s="5" t="s">
        <v>11</v>
      </c>
      <c r="C15" s="6"/>
      <c r="D15" s="33"/>
    </row>
    <row r="16" spans="1:7" ht="15.75" thickBot="1" x14ac:dyDescent="0.3">
      <c r="B16" s="34" t="s">
        <v>12</v>
      </c>
      <c r="C16" s="35" t="s">
        <v>13</v>
      </c>
    </row>
    <row r="17" spans="2:3" x14ac:dyDescent="0.25">
      <c r="B17" s="36" t="s">
        <v>14</v>
      </c>
      <c r="C17" s="37">
        <v>0</v>
      </c>
    </row>
    <row r="18" spans="2:3" x14ac:dyDescent="0.25">
      <c r="B18" s="38" t="s">
        <v>15</v>
      </c>
      <c r="C18" s="39">
        <v>0.6</v>
      </c>
    </row>
    <row r="19" spans="2:3" x14ac:dyDescent="0.25">
      <c r="B19" s="38" t="s">
        <v>16</v>
      </c>
      <c r="C19" s="39">
        <v>0.8</v>
      </c>
    </row>
    <row r="20" spans="2:3" ht="15.75" thickBot="1" x14ac:dyDescent="0.3">
      <c r="B20" s="40" t="s">
        <v>17</v>
      </c>
      <c r="C20" s="41">
        <v>1</v>
      </c>
    </row>
  </sheetData>
  <mergeCells count="1">
    <mergeCell ref="A2:G2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E9A8-30B8-4874-9506-A948074250E8}">
  <sheetPr>
    <pageSetUpPr fitToPage="1"/>
  </sheetPr>
  <dimension ref="A6:G57"/>
  <sheetViews>
    <sheetView tabSelected="1" topLeftCell="A20" zoomScaleNormal="100" workbookViewId="0">
      <selection activeCell="G55" sqref="G55"/>
    </sheetView>
  </sheetViews>
  <sheetFormatPr defaultRowHeight="15" x14ac:dyDescent="0.25"/>
  <cols>
    <col min="1" max="1" width="18.85546875" customWidth="1"/>
    <col min="2" max="2" width="9.28515625" customWidth="1"/>
    <col min="3" max="3" width="13" customWidth="1"/>
    <col min="4" max="4" width="12.5703125" customWidth="1"/>
    <col min="5" max="5" width="13.140625" customWidth="1"/>
    <col min="6" max="7" width="13" customWidth="1"/>
  </cols>
  <sheetData>
    <row r="6" spans="1:7" x14ac:dyDescent="0.25">
      <c r="A6" s="94" t="s">
        <v>0</v>
      </c>
      <c r="B6" s="94"/>
      <c r="C6" s="94"/>
      <c r="D6" s="94"/>
      <c r="E6" s="94"/>
      <c r="F6" s="94"/>
      <c r="G6" s="94"/>
    </row>
    <row r="7" spans="1:7" x14ac:dyDescent="0.25">
      <c r="A7" s="46" t="s">
        <v>18</v>
      </c>
      <c r="B7" s="46"/>
      <c r="C7" s="46"/>
      <c r="D7" s="46"/>
      <c r="E7" s="47"/>
      <c r="F7" s="47"/>
      <c r="G7" s="47"/>
    </row>
    <row r="9" spans="1:7" x14ac:dyDescent="0.25">
      <c r="A9" s="48" t="s">
        <v>19</v>
      </c>
      <c r="B9" s="80"/>
      <c r="C9" s="81" t="s">
        <v>20</v>
      </c>
      <c r="D9" s="82" t="s">
        <v>21</v>
      </c>
      <c r="E9" s="83" t="s">
        <v>22</v>
      </c>
      <c r="F9" s="83" t="s">
        <v>22</v>
      </c>
      <c r="G9" s="84" t="s">
        <v>23</v>
      </c>
    </row>
    <row r="10" spans="1:7" x14ac:dyDescent="0.25">
      <c r="A10" s="48"/>
      <c r="B10" s="85" t="s">
        <v>24</v>
      </c>
      <c r="C10" s="86" t="s">
        <v>25</v>
      </c>
      <c r="D10" s="87" t="s">
        <v>26</v>
      </c>
      <c r="E10" s="88" t="s">
        <v>27</v>
      </c>
      <c r="F10" s="88" t="s">
        <v>28</v>
      </c>
      <c r="G10" s="89"/>
    </row>
    <row r="11" spans="1:7" x14ac:dyDescent="0.25">
      <c r="A11" s="49"/>
      <c r="B11" s="49"/>
      <c r="C11" s="49"/>
      <c r="D11" s="49"/>
      <c r="E11" s="49"/>
      <c r="F11" s="50"/>
      <c r="G11" s="49"/>
    </row>
    <row r="12" spans="1:7" x14ac:dyDescent="0.25">
      <c r="A12" s="95" t="s">
        <v>29</v>
      </c>
      <c r="B12" s="49" t="s">
        <v>30</v>
      </c>
      <c r="C12" s="51">
        <v>1</v>
      </c>
      <c r="D12" s="52">
        <v>0</v>
      </c>
      <c r="E12" s="52">
        <v>157.66999999999999</v>
      </c>
      <c r="F12" s="53">
        <v>157.66999999999999</v>
      </c>
      <c r="G12" s="52">
        <v>315.35000000000002</v>
      </c>
    </row>
    <row r="13" spans="1:7" x14ac:dyDescent="0.25">
      <c r="A13" s="96"/>
      <c r="B13" s="49" t="s">
        <v>31</v>
      </c>
      <c r="C13" s="51">
        <v>1</v>
      </c>
      <c r="D13" s="52">
        <v>0</v>
      </c>
      <c r="E13" s="52">
        <v>585.65</v>
      </c>
      <c r="F13" s="52">
        <v>585.65</v>
      </c>
      <c r="G13" s="52">
        <v>1171.3</v>
      </c>
    </row>
    <row r="14" spans="1:7" x14ac:dyDescent="0.25">
      <c r="A14" s="97"/>
      <c r="B14" s="49" t="s">
        <v>31</v>
      </c>
      <c r="C14" s="51">
        <v>1</v>
      </c>
      <c r="D14" s="52">
        <v>267.93</v>
      </c>
      <c r="E14" s="52">
        <v>357.88</v>
      </c>
      <c r="F14" s="53">
        <v>350.23</v>
      </c>
      <c r="G14" s="52">
        <v>708.11</v>
      </c>
    </row>
    <row r="15" spans="1:7" x14ac:dyDescent="0.25">
      <c r="A15" s="97"/>
      <c r="B15" s="49" t="s">
        <v>31</v>
      </c>
      <c r="C15" s="51">
        <v>1</v>
      </c>
      <c r="D15" s="52">
        <v>0</v>
      </c>
      <c r="E15" s="52">
        <v>97.61</v>
      </c>
      <c r="F15" s="53">
        <v>97.61</v>
      </c>
      <c r="G15" s="52">
        <v>195.22</v>
      </c>
    </row>
    <row r="16" spans="1:7" x14ac:dyDescent="0.25">
      <c r="A16" s="98"/>
      <c r="B16" s="49" t="s">
        <v>31</v>
      </c>
      <c r="C16" s="51">
        <v>1</v>
      </c>
      <c r="D16" s="52">
        <v>2.12</v>
      </c>
      <c r="E16" s="52">
        <v>540.6</v>
      </c>
      <c r="F16" s="53">
        <v>538.48</v>
      </c>
      <c r="G16" s="52">
        <v>1079.08</v>
      </c>
    </row>
    <row r="17" spans="1:7" x14ac:dyDescent="0.25">
      <c r="A17" s="49"/>
      <c r="B17" s="49"/>
      <c r="C17" s="49"/>
      <c r="D17" s="52"/>
      <c r="E17" s="54"/>
      <c r="F17" s="55"/>
      <c r="G17" s="52"/>
    </row>
    <row r="18" spans="1:7" x14ac:dyDescent="0.25">
      <c r="A18" s="56"/>
      <c r="B18" s="56"/>
      <c r="C18" s="56"/>
      <c r="D18" s="54"/>
      <c r="E18" s="54"/>
      <c r="F18" s="53"/>
      <c r="G18" s="52"/>
    </row>
    <row r="19" spans="1:7" x14ac:dyDescent="0.25">
      <c r="A19" s="57" t="s">
        <v>32</v>
      </c>
      <c r="B19" s="49" t="s">
        <v>31</v>
      </c>
      <c r="C19" s="51">
        <v>1</v>
      </c>
      <c r="D19" s="52">
        <v>0</v>
      </c>
      <c r="E19" s="52">
        <v>585.65</v>
      </c>
      <c r="F19" s="53">
        <v>585.65</v>
      </c>
      <c r="G19" s="52">
        <v>1171.3</v>
      </c>
    </row>
    <row r="20" spans="1:7" x14ac:dyDescent="0.25">
      <c r="A20" s="49"/>
      <c r="B20" s="49"/>
      <c r="C20" s="49"/>
      <c r="D20" s="52"/>
      <c r="E20" s="54"/>
      <c r="F20" s="55"/>
      <c r="G20" s="52"/>
    </row>
    <row r="21" spans="1:7" x14ac:dyDescent="0.25">
      <c r="A21" s="49"/>
      <c r="B21" s="49"/>
      <c r="C21" s="49"/>
      <c r="D21" s="52"/>
      <c r="E21" s="52"/>
      <c r="F21" s="53"/>
      <c r="G21" s="52"/>
    </row>
    <row r="22" spans="1:7" x14ac:dyDescent="0.25">
      <c r="A22" s="95" t="s">
        <v>33</v>
      </c>
      <c r="B22" s="49" t="s">
        <v>34</v>
      </c>
      <c r="C22" s="51">
        <v>1</v>
      </c>
      <c r="D22" s="52">
        <v>0</v>
      </c>
      <c r="E22" s="52">
        <v>390.45</v>
      </c>
      <c r="F22" s="53">
        <v>390.45</v>
      </c>
      <c r="G22" s="52">
        <v>780.9</v>
      </c>
    </row>
    <row r="23" spans="1:7" x14ac:dyDescent="0.25">
      <c r="A23" s="96"/>
      <c r="B23" s="49" t="s">
        <v>35</v>
      </c>
      <c r="C23" s="51">
        <v>1</v>
      </c>
      <c r="D23" s="52">
        <v>0</v>
      </c>
      <c r="E23" s="52">
        <v>585.65</v>
      </c>
      <c r="F23" s="53">
        <v>585.65</v>
      </c>
      <c r="G23" s="52">
        <v>1171.3</v>
      </c>
    </row>
    <row r="24" spans="1:7" x14ac:dyDescent="0.25">
      <c r="A24" s="99"/>
      <c r="B24" s="49" t="s">
        <v>36</v>
      </c>
      <c r="C24" s="51">
        <v>1</v>
      </c>
      <c r="D24" s="52">
        <v>0</v>
      </c>
      <c r="E24" s="52">
        <v>495.55</v>
      </c>
      <c r="F24" s="53">
        <v>495.55</v>
      </c>
      <c r="G24" s="52">
        <v>991.1</v>
      </c>
    </row>
    <row r="25" spans="1:7" x14ac:dyDescent="0.25">
      <c r="A25" s="49"/>
      <c r="B25" s="49"/>
      <c r="C25" s="49"/>
      <c r="D25" s="52"/>
      <c r="E25" s="52"/>
      <c r="F25" s="55"/>
      <c r="G25" s="52"/>
    </row>
    <row r="26" spans="1:7" x14ac:dyDescent="0.25">
      <c r="A26" s="56"/>
      <c r="B26" s="56"/>
      <c r="C26" s="56"/>
      <c r="D26" s="54"/>
      <c r="E26" s="52"/>
      <c r="F26" s="53"/>
      <c r="G26" s="52"/>
    </row>
    <row r="27" spans="1:7" x14ac:dyDescent="0.25">
      <c r="A27" s="95" t="s">
        <v>37</v>
      </c>
      <c r="B27" s="49" t="s">
        <v>38</v>
      </c>
      <c r="C27" s="51">
        <v>1</v>
      </c>
      <c r="D27" s="52">
        <v>0</v>
      </c>
      <c r="E27" s="52">
        <v>540.6</v>
      </c>
      <c r="F27" s="53">
        <v>540.6</v>
      </c>
      <c r="G27" s="52">
        <v>1081.2</v>
      </c>
    </row>
    <row r="28" spans="1:7" x14ac:dyDescent="0.25">
      <c r="A28" s="96"/>
      <c r="B28" s="49" t="s">
        <v>38</v>
      </c>
      <c r="C28" s="51">
        <v>1</v>
      </c>
      <c r="D28" s="52">
        <v>0</v>
      </c>
      <c r="E28" s="52">
        <v>540.6</v>
      </c>
      <c r="F28" s="53">
        <v>540.6</v>
      </c>
      <c r="G28" s="52">
        <v>1081.2</v>
      </c>
    </row>
    <row r="29" spans="1:7" x14ac:dyDescent="0.25">
      <c r="A29" s="99"/>
      <c r="B29" s="49" t="s">
        <v>39</v>
      </c>
      <c r="C29" s="51">
        <v>1</v>
      </c>
      <c r="D29" s="52">
        <v>0</v>
      </c>
      <c r="E29" s="52">
        <v>613.16999999999996</v>
      </c>
      <c r="F29" s="53">
        <v>613.16999999999996</v>
      </c>
      <c r="G29" s="52">
        <v>1226.33</v>
      </c>
    </row>
    <row r="30" spans="1:7" x14ac:dyDescent="0.25">
      <c r="A30" s="49"/>
      <c r="B30" s="49"/>
      <c r="C30" s="49"/>
      <c r="D30" s="52"/>
      <c r="E30" s="52"/>
      <c r="F30" s="55"/>
      <c r="G30" s="52"/>
    </row>
    <row r="31" spans="1:7" x14ac:dyDescent="0.25">
      <c r="A31" s="49"/>
      <c r="B31" s="49"/>
      <c r="C31" s="49"/>
      <c r="D31" s="52"/>
      <c r="E31" s="52"/>
      <c r="F31" s="53"/>
      <c r="G31" s="52"/>
    </row>
    <row r="32" spans="1:7" x14ac:dyDescent="0.25">
      <c r="A32" s="95" t="s">
        <v>40</v>
      </c>
      <c r="B32" s="49" t="s">
        <v>30</v>
      </c>
      <c r="C32" s="51">
        <v>1</v>
      </c>
      <c r="D32" s="52">
        <v>0</v>
      </c>
      <c r="E32" s="52">
        <v>131.4</v>
      </c>
      <c r="F32" s="53">
        <v>131.4</v>
      </c>
      <c r="G32" s="52">
        <v>262.79000000000002</v>
      </c>
    </row>
    <row r="33" spans="1:7" x14ac:dyDescent="0.25">
      <c r="A33" s="96"/>
      <c r="B33" s="49" t="s">
        <v>34</v>
      </c>
      <c r="C33" s="51">
        <v>1</v>
      </c>
      <c r="D33" s="52">
        <v>12.5</v>
      </c>
      <c r="E33" s="52">
        <v>455.52</v>
      </c>
      <c r="F33" s="53">
        <v>443.01</v>
      </c>
      <c r="G33" s="52">
        <v>898.53</v>
      </c>
    </row>
    <row r="34" spans="1:7" x14ac:dyDescent="0.25">
      <c r="A34" s="96"/>
      <c r="B34" s="49" t="s">
        <v>41</v>
      </c>
      <c r="C34" s="51">
        <v>1</v>
      </c>
      <c r="D34" s="52">
        <v>7.56</v>
      </c>
      <c r="E34" s="52">
        <v>275.33</v>
      </c>
      <c r="F34" s="53">
        <v>267.77</v>
      </c>
      <c r="G34" s="52">
        <v>543.1</v>
      </c>
    </row>
    <row r="35" spans="1:7" x14ac:dyDescent="0.25">
      <c r="A35" s="98"/>
      <c r="B35" s="49" t="s">
        <v>30</v>
      </c>
      <c r="C35" s="51">
        <v>1</v>
      </c>
      <c r="D35" s="52">
        <v>4.95</v>
      </c>
      <c r="E35" s="52">
        <v>315.35000000000002</v>
      </c>
      <c r="F35" s="53">
        <v>310.39999999999998</v>
      </c>
      <c r="G35" s="52">
        <v>625.75</v>
      </c>
    </row>
    <row r="36" spans="1:7" x14ac:dyDescent="0.25">
      <c r="A36" s="49"/>
      <c r="B36" s="49"/>
      <c r="C36" s="49"/>
      <c r="D36" s="52"/>
      <c r="E36" s="52"/>
      <c r="F36" s="55"/>
      <c r="G36" s="52"/>
    </row>
    <row r="37" spans="1:7" x14ac:dyDescent="0.25">
      <c r="A37" s="49"/>
      <c r="B37" s="49"/>
      <c r="C37" s="49"/>
      <c r="D37" s="52"/>
      <c r="E37" s="52"/>
      <c r="F37" s="53"/>
      <c r="G37" s="52"/>
    </row>
    <row r="38" spans="1:7" x14ac:dyDescent="0.25">
      <c r="A38" s="95" t="s">
        <v>42</v>
      </c>
      <c r="B38" s="49" t="s">
        <v>31</v>
      </c>
      <c r="C38" s="51">
        <v>1</v>
      </c>
      <c r="D38" s="52">
        <v>0</v>
      </c>
      <c r="E38" s="52">
        <v>585.65</v>
      </c>
      <c r="F38" s="53">
        <v>585.65</v>
      </c>
      <c r="G38" s="52">
        <v>1171.3</v>
      </c>
    </row>
    <row r="39" spans="1:7" x14ac:dyDescent="0.25">
      <c r="A39" s="96"/>
      <c r="B39" s="49" t="s">
        <v>38</v>
      </c>
      <c r="C39" s="51">
        <v>1</v>
      </c>
      <c r="D39" s="52">
        <v>0</v>
      </c>
      <c r="E39" s="52">
        <v>225.25</v>
      </c>
      <c r="F39" s="53">
        <v>225.25</v>
      </c>
      <c r="G39" s="52">
        <v>450.5</v>
      </c>
    </row>
    <row r="40" spans="1:7" x14ac:dyDescent="0.25">
      <c r="A40" s="96"/>
      <c r="B40" s="49" t="s">
        <v>38</v>
      </c>
      <c r="C40" s="51">
        <v>1</v>
      </c>
      <c r="D40" s="52">
        <v>0</v>
      </c>
      <c r="E40" s="52">
        <v>540.6</v>
      </c>
      <c r="F40" s="53">
        <v>540.6</v>
      </c>
      <c r="G40" s="52">
        <v>1081.2</v>
      </c>
    </row>
    <row r="41" spans="1:7" x14ac:dyDescent="0.25">
      <c r="A41" s="96"/>
      <c r="B41" s="49" t="s">
        <v>36</v>
      </c>
      <c r="C41" s="51">
        <v>1</v>
      </c>
      <c r="D41" s="52">
        <v>7.77</v>
      </c>
      <c r="E41" s="52">
        <v>495.55</v>
      </c>
      <c r="F41" s="53">
        <v>487.78</v>
      </c>
      <c r="G41" s="52">
        <v>983.33</v>
      </c>
    </row>
    <row r="42" spans="1:7" x14ac:dyDescent="0.25">
      <c r="A42" s="96"/>
      <c r="B42" s="49" t="s">
        <v>39</v>
      </c>
      <c r="C42" s="51">
        <v>1</v>
      </c>
      <c r="D42" s="52">
        <v>10.69</v>
      </c>
      <c r="E42" s="52">
        <v>452.6</v>
      </c>
      <c r="F42" s="53">
        <v>441.91</v>
      </c>
      <c r="G42" s="52">
        <v>894.51</v>
      </c>
    </row>
    <row r="43" spans="1:7" x14ac:dyDescent="0.25">
      <c r="A43" s="96"/>
      <c r="B43" s="49" t="s">
        <v>31</v>
      </c>
      <c r="C43" s="51">
        <v>1</v>
      </c>
      <c r="D43" s="52">
        <v>0</v>
      </c>
      <c r="E43" s="52">
        <v>585.65</v>
      </c>
      <c r="F43" s="53">
        <v>585.65</v>
      </c>
      <c r="G43" s="52">
        <v>1171.3</v>
      </c>
    </row>
    <row r="44" spans="1:7" x14ac:dyDescent="0.25">
      <c r="A44" s="99"/>
      <c r="B44" s="49" t="s">
        <v>36</v>
      </c>
      <c r="C44" s="51">
        <v>1</v>
      </c>
      <c r="D44" s="52">
        <v>31.09</v>
      </c>
      <c r="E44" s="52">
        <v>493.61</v>
      </c>
      <c r="F44" s="53">
        <v>466.4</v>
      </c>
      <c r="G44" s="52">
        <v>960.01</v>
      </c>
    </row>
    <row r="45" spans="1:7" x14ac:dyDescent="0.25">
      <c r="A45" s="49"/>
      <c r="B45" s="49"/>
      <c r="C45" s="49"/>
      <c r="D45" s="52"/>
      <c r="E45" s="52"/>
      <c r="F45" s="55"/>
      <c r="G45" s="52"/>
    </row>
    <row r="46" spans="1:7" x14ac:dyDescent="0.25">
      <c r="A46" s="49"/>
      <c r="B46" s="49"/>
      <c r="C46" s="49"/>
      <c r="D46" s="52"/>
      <c r="E46" s="54"/>
      <c r="F46" s="55"/>
      <c r="G46" s="52"/>
    </row>
    <row r="47" spans="1:7" x14ac:dyDescent="0.25">
      <c r="A47" s="49"/>
      <c r="B47" s="49"/>
      <c r="C47" s="49"/>
      <c r="D47" s="52"/>
      <c r="E47" s="52"/>
      <c r="F47" s="55"/>
      <c r="G47" s="52"/>
    </row>
    <row r="48" spans="1:7" x14ac:dyDescent="0.25">
      <c r="A48" s="91" t="s">
        <v>43</v>
      </c>
      <c r="B48" s="49" t="s">
        <v>31</v>
      </c>
      <c r="C48" s="51">
        <v>1</v>
      </c>
      <c r="D48" s="52">
        <v>0</v>
      </c>
      <c r="E48" s="52">
        <v>48.8</v>
      </c>
      <c r="F48" s="53">
        <v>48.8</v>
      </c>
      <c r="G48" s="52">
        <v>97.61</v>
      </c>
    </row>
    <row r="49" spans="1:7" x14ac:dyDescent="0.25">
      <c r="A49" s="92"/>
      <c r="B49" s="49" t="s">
        <v>31</v>
      </c>
      <c r="C49" s="51">
        <v>1</v>
      </c>
      <c r="D49" s="52">
        <v>0</v>
      </c>
      <c r="E49" s="52">
        <v>536.85</v>
      </c>
      <c r="F49" s="53">
        <v>536.85</v>
      </c>
      <c r="G49" s="52">
        <v>1073.69</v>
      </c>
    </row>
    <row r="50" spans="1:7" x14ac:dyDescent="0.25">
      <c r="A50" s="92"/>
      <c r="B50" s="49" t="s">
        <v>31</v>
      </c>
      <c r="C50" s="51">
        <v>1</v>
      </c>
      <c r="D50" s="52">
        <v>17.739999999999998</v>
      </c>
      <c r="E50" s="52">
        <v>317.23</v>
      </c>
      <c r="F50" s="53">
        <v>299.49</v>
      </c>
      <c r="G50" s="52">
        <v>616.71</v>
      </c>
    </row>
    <row r="51" spans="1:7" x14ac:dyDescent="0.25">
      <c r="A51" s="93"/>
      <c r="B51" s="49" t="s">
        <v>34</v>
      </c>
      <c r="C51" s="51">
        <v>1</v>
      </c>
      <c r="D51" s="52">
        <v>0</v>
      </c>
      <c r="E51" s="52">
        <v>561.25</v>
      </c>
      <c r="F51" s="53">
        <v>557.54999999999995</v>
      </c>
      <c r="G51" s="52">
        <v>1118.8</v>
      </c>
    </row>
    <row r="52" spans="1:7" x14ac:dyDescent="0.25">
      <c r="A52" s="93"/>
      <c r="B52" s="49" t="s">
        <v>31</v>
      </c>
      <c r="C52" s="51">
        <v>1</v>
      </c>
      <c r="D52" s="52">
        <v>3.69</v>
      </c>
      <c r="E52" s="52">
        <v>488.02</v>
      </c>
      <c r="F52" s="53">
        <v>488.02</v>
      </c>
      <c r="G52" s="52">
        <v>976.04</v>
      </c>
    </row>
    <row r="53" spans="1:7" x14ac:dyDescent="0.25">
      <c r="A53" s="49"/>
      <c r="B53" s="49"/>
      <c r="C53" s="49"/>
      <c r="D53" s="49"/>
      <c r="E53" s="58"/>
      <c r="F53" s="59"/>
      <c r="G53" s="58"/>
    </row>
    <row r="54" spans="1:7" x14ac:dyDescent="0.25">
      <c r="A54" s="49"/>
      <c r="B54" s="60"/>
      <c r="C54" s="60"/>
      <c r="D54" s="60"/>
      <c r="E54" s="58"/>
      <c r="F54" s="59"/>
      <c r="G54" s="58"/>
    </row>
    <row r="55" spans="1:7" x14ac:dyDescent="0.25">
      <c r="A55" s="60" t="s">
        <v>44</v>
      </c>
      <c r="B55" s="49"/>
      <c r="C55" s="49"/>
      <c r="D55" s="52">
        <v>366.05</v>
      </c>
      <c r="E55" s="55">
        <v>11999.72</v>
      </c>
      <c r="F55" s="55">
        <v>11897.84</v>
      </c>
      <c r="G55" s="54">
        <f>SUM(G12:G54)</f>
        <v>23897.559999999998</v>
      </c>
    </row>
    <row r="57" spans="1:7" x14ac:dyDescent="0.25">
      <c r="C57" s="61"/>
    </row>
  </sheetData>
  <mergeCells count="7">
    <mergeCell ref="A48:A52"/>
    <mergeCell ref="A6:G6"/>
    <mergeCell ref="A12:A16"/>
    <mergeCell ref="A22:A24"/>
    <mergeCell ref="A27:A29"/>
    <mergeCell ref="A32:A35"/>
    <mergeCell ref="A38:A44"/>
  </mergeCells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8D96-90A2-4C0B-9312-E07817BA25B8}">
  <dimension ref="A1:G26"/>
  <sheetViews>
    <sheetView workbookViewId="0">
      <selection activeCell="K10" sqref="K10"/>
    </sheetView>
  </sheetViews>
  <sheetFormatPr defaultRowHeight="15" x14ac:dyDescent="0.25"/>
  <cols>
    <col min="1" max="1" width="58.7109375" customWidth="1"/>
    <col min="2" max="2" width="21.85546875" customWidth="1"/>
    <col min="3" max="3" width="22.140625" customWidth="1"/>
    <col min="4" max="4" width="25.85546875" customWidth="1"/>
    <col min="5" max="5" width="21.140625" customWidth="1"/>
    <col min="6" max="6" width="19.28515625" customWidth="1"/>
  </cols>
  <sheetData>
    <row r="1" spans="1:7" ht="71.25" customHeight="1" x14ac:dyDescent="0.25"/>
    <row r="2" spans="1:7" ht="20.25" x14ac:dyDescent="0.3">
      <c r="A2" s="90" t="s">
        <v>0</v>
      </c>
      <c r="B2" s="100"/>
      <c r="C2" s="100"/>
      <c r="D2" s="42"/>
      <c r="E2" s="42"/>
      <c r="F2" s="42"/>
      <c r="G2" s="42"/>
    </row>
    <row r="3" spans="1:7" ht="20.25" x14ac:dyDescent="0.3">
      <c r="A3" s="42"/>
      <c r="B3" s="79"/>
      <c r="C3" s="79"/>
      <c r="D3" s="42"/>
      <c r="E3" s="42"/>
      <c r="F3" s="42"/>
      <c r="G3" s="42"/>
    </row>
    <row r="4" spans="1:7" ht="17.25" x14ac:dyDescent="0.3">
      <c r="A4" s="62" t="s">
        <v>45</v>
      </c>
    </row>
    <row r="5" spans="1:7" ht="15.75" x14ac:dyDescent="0.25">
      <c r="A5" s="63" t="s">
        <v>46</v>
      </c>
      <c r="B5" s="64" t="s">
        <v>47</v>
      </c>
      <c r="C5" s="64" t="s">
        <v>48</v>
      </c>
    </row>
    <row r="6" spans="1:7" ht="15.75" x14ac:dyDescent="0.25">
      <c r="A6" s="65" t="s">
        <v>49</v>
      </c>
      <c r="B6" s="66">
        <v>12131.8</v>
      </c>
      <c r="C6" s="67">
        <v>11897.84</v>
      </c>
    </row>
    <row r="7" spans="1:7" ht="15.75" x14ac:dyDescent="0.25">
      <c r="A7" s="68" t="s">
        <v>50</v>
      </c>
      <c r="B7" s="69">
        <v>12131.8</v>
      </c>
      <c r="C7" s="70">
        <v>11999.72</v>
      </c>
    </row>
    <row r="8" spans="1:7" ht="31.5" x14ac:dyDescent="0.25">
      <c r="A8" s="68" t="s">
        <v>51</v>
      </c>
      <c r="B8" s="69">
        <v>135.55000000000001</v>
      </c>
      <c r="C8" s="70">
        <v>135.55000000000001</v>
      </c>
    </row>
    <row r="9" spans="1:7" ht="15.75" x14ac:dyDescent="0.25">
      <c r="A9" s="68" t="s">
        <v>52</v>
      </c>
      <c r="B9" s="69">
        <v>0</v>
      </c>
      <c r="C9" s="70">
        <v>0</v>
      </c>
    </row>
    <row r="10" spans="1:7" ht="15.75" x14ac:dyDescent="0.25">
      <c r="A10" s="68" t="s">
        <v>53</v>
      </c>
      <c r="B10" s="69">
        <v>0</v>
      </c>
      <c r="C10" s="70">
        <v>0</v>
      </c>
    </row>
    <row r="11" spans="1:7" ht="15.75" x14ac:dyDescent="0.25">
      <c r="A11" s="68" t="s">
        <v>54</v>
      </c>
      <c r="B11" s="69">
        <v>1890</v>
      </c>
      <c r="C11" s="70">
        <v>1684.16</v>
      </c>
    </row>
    <row r="12" spans="1:7" ht="31.5" x14ac:dyDescent="0.25">
      <c r="A12" s="71" t="s">
        <v>55</v>
      </c>
      <c r="B12" s="69">
        <v>0</v>
      </c>
      <c r="C12" s="70">
        <v>0</v>
      </c>
    </row>
    <row r="13" spans="1:7" ht="15.75" x14ac:dyDescent="0.25">
      <c r="A13" s="68" t="s">
        <v>56</v>
      </c>
      <c r="B13" s="69">
        <v>2790</v>
      </c>
      <c r="C13" s="70">
        <v>2564.9299999999998</v>
      </c>
    </row>
    <row r="14" spans="1:7" ht="31.5" x14ac:dyDescent="0.25">
      <c r="A14" s="68" t="s">
        <v>57</v>
      </c>
      <c r="B14" s="69">
        <v>0</v>
      </c>
      <c r="C14" s="70">
        <v>0</v>
      </c>
    </row>
    <row r="15" spans="1:7" ht="15.75" x14ac:dyDescent="0.25">
      <c r="A15" s="68" t="s">
        <v>58</v>
      </c>
      <c r="B15" s="72">
        <f>4383.33-116.82</f>
        <v>4266.51</v>
      </c>
      <c r="C15" s="70">
        <v>3953.41</v>
      </c>
    </row>
    <row r="16" spans="1:7" ht="15.75" x14ac:dyDescent="0.25">
      <c r="A16" s="68" t="s">
        <v>59</v>
      </c>
      <c r="B16" s="72">
        <f>900+116.82</f>
        <v>1016.8199999999999</v>
      </c>
      <c r="C16" s="73">
        <v>1016.04</v>
      </c>
    </row>
    <row r="17" spans="1:3" ht="15.75" x14ac:dyDescent="0.25">
      <c r="A17" s="68" t="s">
        <v>60</v>
      </c>
      <c r="B17" s="69">
        <v>3667</v>
      </c>
      <c r="C17" s="70">
        <v>1144</v>
      </c>
    </row>
    <row r="18" spans="1:3" ht="15.75" x14ac:dyDescent="0.25">
      <c r="A18" s="68" t="s">
        <v>61</v>
      </c>
      <c r="B18" s="69">
        <v>0</v>
      </c>
      <c r="C18" s="70">
        <f>[1]indennità!H77</f>
        <v>0</v>
      </c>
    </row>
    <row r="19" spans="1:3" ht="15.75" x14ac:dyDescent="0.25">
      <c r="A19" s="68" t="s">
        <v>62</v>
      </c>
      <c r="B19" s="69">
        <v>0</v>
      </c>
      <c r="C19" s="70">
        <v>0</v>
      </c>
    </row>
    <row r="20" spans="1:3" ht="31.5" x14ac:dyDescent="0.25">
      <c r="A20" s="68" t="s">
        <v>63</v>
      </c>
      <c r="B20" s="69">
        <v>0</v>
      </c>
      <c r="C20" s="70">
        <v>0</v>
      </c>
    </row>
    <row r="21" spans="1:3" ht="15.75" x14ac:dyDescent="0.25">
      <c r="A21" s="68" t="s">
        <v>64</v>
      </c>
      <c r="B21" s="69">
        <v>0</v>
      </c>
      <c r="C21" s="70">
        <v>0</v>
      </c>
    </row>
    <row r="22" spans="1:3" ht="31.5" x14ac:dyDescent="0.25">
      <c r="A22" s="68" t="s">
        <v>65</v>
      </c>
      <c r="B22" s="69">
        <v>32500</v>
      </c>
      <c r="C22" s="70">
        <v>0</v>
      </c>
    </row>
    <row r="23" spans="1:3" ht="15.75" x14ac:dyDescent="0.25">
      <c r="A23" s="68" t="s">
        <v>66</v>
      </c>
      <c r="B23" s="69">
        <v>0</v>
      </c>
      <c r="C23" s="70">
        <v>0</v>
      </c>
    </row>
    <row r="24" spans="1:3" ht="15.75" x14ac:dyDescent="0.25">
      <c r="A24" s="68" t="s">
        <v>67</v>
      </c>
      <c r="B24" s="69">
        <v>0</v>
      </c>
      <c r="C24" s="70">
        <v>0</v>
      </c>
    </row>
    <row r="25" spans="1:3" ht="15.75" x14ac:dyDescent="0.25">
      <c r="A25" s="71"/>
      <c r="B25" s="74"/>
      <c r="C25" s="75"/>
    </row>
    <row r="26" spans="1:3" ht="15.75" x14ac:dyDescent="0.25">
      <c r="A26" s="76" t="s">
        <v>44</v>
      </c>
      <c r="B26" s="77">
        <f>SUM(B6:B25)+0.01</f>
        <v>70529.489999999991</v>
      </c>
      <c r="C26" s="78">
        <f>SUM(C6:C25)</f>
        <v>34395.649999999994</v>
      </c>
    </row>
  </sheetData>
  <mergeCells count="1">
    <mergeCell ref="A2:C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retribuzione_risultato_P.O.2021</vt:lpstr>
      <vt:lpstr>performance_dipendenti_2021</vt:lpstr>
      <vt:lpstr>Liquidato_CCDI_2021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cp:lastPrinted>2022-11-15T14:05:59Z</cp:lastPrinted>
  <dcterms:created xsi:type="dcterms:W3CDTF">2022-10-25T09:12:11Z</dcterms:created>
  <dcterms:modified xsi:type="dcterms:W3CDTF">2022-11-15T14:51:35Z</dcterms:modified>
</cp:coreProperties>
</file>